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800" activeTab="2"/>
  </bookViews>
  <sheets>
    <sheet name="Abstract" sheetId="1" r:id="rId1"/>
    <sheet name="Civil - Summary " sheetId="2" r:id="rId2"/>
    <sheet name="Civil - BOQ" sheetId="3" r:id="rId3"/>
    <sheet name="Makes - Civil" sheetId="4" r:id="rId4"/>
    <sheet name="Plumbing Summary" sheetId="5" r:id="rId5"/>
    <sheet name="Plumbing - BOQ" sheetId="6" r:id="rId6"/>
    <sheet name="Makes - Plumbing" sheetId="7" r:id="rId7"/>
    <sheet name="MOC" sheetId="8" r:id="rId8"/>
    <sheet name="Elec- Summary " sheetId="9" r:id="rId9"/>
    <sheet name="Elec - BOQ" sheetId="10" r:id="rId10"/>
    <sheet name="CCTV-BOQ" sheetId="11" r:id="rId11"/>
    <sheet name="FPS-BOQ" sheetId="12" r:id="rId12"/>
    <sheet name="FAS-BOQ" sheetId="13" r:id="rId13"/>
    <sheet name="Makes" sheetId="14" r:id="rId14"/>
  </sheets>
  <externalReferences>
    <externalReference r:id="rId17"/>
    <externalReference r:id="rId18"/>
  </externalReferences>
  <definedNames>
    <definedName name="_xlfn._FV" hidden="1">#NAME?</definedName>
    <definedName name="_xlfn.ANCHORARRAY" hidden="1">#NAME?</definedName>
    <definedName name="Excel_BuiltIn_Print_Area_2" localSheetId="13">#REF!</definedName>
    <definedName name="Excel_BuiltIn_Print_Area_2">#REF!</definedName>
    <definedName name="Excel_BuiltIn_Print_Area_2_1" localSheetId="13">#REF!</definedName>
    <definedName name="Excel_BuiltIn_Print_Area_2_1">#REF!</definedName>
    <definedName name="Excel_BuiltIn_Print_Titles_2" localSheetId="13">#REF!</definedName>
    <definedName name="Excel_BuiltIn_Print_Titles_2">#REF!</definedName>
    <definedName name="_xlnm.Print_Area" localSheetId="9">'Elec - BOQ'!$A$1:$H$235</definedName>
    <definedName name="_xlnm.Print_Area" localSheetId="8">'Elec- Summary '!$A$1:$C$29</definedName>
    <definedName name="_xlnm.Print_Area" localSheetId="7">'MOC'!$A$1:$E$72</definedName>
    <definedName name="_xlnm.Print_Area" localSheetId="5">'Plumbing - BOQ'!$A$1:$G$222</definedName>
    <definedName name="_xlnm.Print_Area" localSheetId="4">'Plumbing Summary'!$A$1:$C$19</definedName>
    <definedName name="_xlnm.Print_Titles" localSheetId="10">'CCTV-BOQ'!$2:$2</definedName>
    <definedName name="_xlnm.Print_Titles" localSheetId="2">'Civil - BOQ'!$19:$20</definedName>
    <definedName name="_xlnm.Print_Titles" localSheetId="9">'Elec - BOQ'!$2:$2</definedName>
    <definedName name="_xlnm.Print_Titles" localSheetId="12">'FAS-BOQ'!$2:$2</definedName>
    <definedName name="_xlnm.Print_Titles" localSheetId="11">'FPS-BOQ'!$2:$2</definedName>
    <definedName name="_xlnm.Print_Titles" localSheetId="13">'Makes'!$2:$2</definedName>
    <definedName name="_xlnm.Print_Titles" localSheetId="6">'Makes - Plumbing'!$2:$2</definedName>
    <definedName name="_xlnm.Print_Titles" localSheetId="7">'MOC'!$2:$2</definedName>
    <definedName name="_xlnm.Print_Titles" localSheetId="5">'Plumbing - BOQ'!$12:$12</definedName>
  </definedNames>
  <calcPr fullCalcOnLoad="1"/>
</workbook>
</file>

<file path=xl/sharedStrings.xml><?xml version="1.0" encoding="utf-8"?>
<sst xmlns="http://schemas.openxmlformats.org/spreadsheetml/2006/main" count="2411" uniqueCount="1190">
  <si>
    <t>Sl No.</t>
  </si>
  <si>
    <t>DESCRIPTION</t>
  </si>
  <si>
    <t>AMOUNT in INR</t>
  </si>
  <si>
    <t>A</t>
  </si>
  <si>
    <t>TOTAL COST OF CIVIL WORK</t>
  </si>
  <si>
    <t>B</t>
  </si>
  <si>
    <t>TOTAL COST OF WATER SUPPLY &amp; SANITARY WORK</t>
  </si>
  <si>
    <t>C</t>
  </si>
  <si>
    <t>TOTAL COST OF ELECTRICAL WORK</t>
  </si>
  <si>
    <t>D</t>
  </si>
  <si>
    <t>TOTAL COST OF CCTV WORK</t>
  </si>
  <si>
    <t>E</t>
  </si>
  <si>
    <t>TOTAL COST OF FIRE HYDRANT SYSTEM WORK</t>
  </si>
  <si>
    <t>F</t>
  </si>
  <si>
    <t>TOTAL COST OF MANUAL FIRE ALARM SYSTEM WORK</t>
  </si>
  <si>
    <t>GRAND TOTAL</t>
  </si>
  <si>
    <t>Note:</t>
  </si>
  <si>
    <t>GST Extra as applicable.</t>
  </si>
  <si>
    <t>SL. NO.</t>
  </si>
  <si>
    <t>I</t>
  </si>
  <si>
    <t>R.C.C. WORKS</t>
  </si>
  <si>
    <t xml:space="preserve">             </t>
  </si>
  <si>
    <t>II</t>
  </si>
  <si>
    <t>REINFORCEMENT STEEL WORKS</t>
  </si>
  <si>
    <t>III</t>
  </si>
  <si>
    <t>FORM WORK</t>
  </si>
  <si>
    <t>IV</t>
  </si>
  <si>
    <t>MASONRY WORKS</t>
  </si>
  <si>
    <t>V</t>
  </si>
  <si>
    <t>PLASTERING &amp; FINISHING WORKS</t>
  </si>
  <si>
    <t>VI</t>
  </si>
  <si>
    <t>FLOORING WORK</t>
  </si>
  <si>
    <t>VII</t>
  </si>
  <si>
    <t>JOINERY WORKS</t>
  </si>
  <si>
    <t>VIII</t>
  </si>
  <si>
    <t>FABRICATION WORKS</t>
  </si>
  <si>
    <t>IX</t>
  </si>
  <si>
    <t>WATERPROOFING WORKS</t>
  </si>
  <si>
    <t>X</t>
  </si>
  <si>
    <t>MISCELLANEOUS WORKS</t>
  </si>
  <si>
    <t>SITE CLEARANCE AND DISMANTLING</t>
  </si>
  <si>
    <t>Total Cost of Civil work</t>
  </si>
  <si>
    <t>Notes:</t>
  </si>
  <si>
    <t>Quoted rate shall include making a temporary access to the Second floor (Construction site) without accessing the existing Basement, Ground and First floor.</t>
  </si>
  <si>
    <t>Quoted rate shall include cleaning, scrapping and levelling the existing Basment, Ground &amp; First floor external wall, external ceiling surface (After completing all the works as per BOQ) using steel blade and preparing the surface by using different grade sand papers after it drys, applying two or more coats of SURFEX pure Acrylic Exterior paint (as per existing colour shade) for walls, ceiling and two or more coats of Enamel paint for MS grills, Steel doors, Ducts etc., should be applied as per manufacture's Specifications including cost of all materials, labour and scaffolding etc. complete. Nothing extra payable on account of surface preparation as described above. 
Note: If the existing texture coat (SURFA NOVA) is damaged due to construction activities, the contractor should rectify the texture coat as per specification and after which two coats of SURFEX pure Acrylic Exterior paint should be applied.</t>
  </si>
  <si>
    <t>Quoted rate shall include provinding necessary safety nets, barricading the construction area etc.</t>
  </si>
  <si>
    <t>Quoted rate shall be applicable for at all levels, height, depth and any thickness of wall unless otherwise specified. The Quoted rates also includes all cement slurry works, Nito bond for all concrete joints, Cleaning, house keeping etc., complete.</t>
  </si>
  <si>
    <t>The rate shall include after dismantling of existing columns, Beams, Slabs etc cleaning the top surface thoroughly as per instruction and satisfaction of Structural Engineer/EIC (Dismantling of Concrete will be measured and paid) and applying a coat of Nito Bond/Dr. Fixit for all concrete joints without any extra claims (as per manufactures specifications) and placing starters/ Concrete in position. (No Extra payment will be paid if any claims of the line items).</t>
  </si>
  <si>
    <t xml:space="preserve">Samples of all materials will have to be approved by Architect/EIC before use. </t>
  </si>
  <si>
    <t>All items of work shall be as per the specifications. Type of  material specification, equipment, methods of installation and testing shall be in accordance with the specifications, approved shop drawings, approved samples and the relevant Indian Standards.</t>
  </si>
  <si>
    <t>Quoted rate shall include for making all the opening/core cutting in slabs, beams, walls etc. as required for Civil and Plumbing works. However, the contractor can coordinate with other agencies/contractors to provide necessary sleeves. All openings shall be closed with waterprofing treatment as specified and as per instructions of EIC without any extra charges.</t>
  </si>
  <si>
    <t>The quoted rate shall be deemed to have considered all the items covered in the specification and drawings, whether explicitly stated or not.</t>
  </si>
  <si>
    <t>Tenderer shall visit the site and check the existing conditions before quoting. (No Extra payment will be paid if any claims of the line items).</t>
  </si>
  <si>
    <t>The rate shall also includes convey and disposing of debris away from the site to Local Authorities/BBMP designated dumping areas in all respective items.</t>
  </si>
  <si>
    <t>All dismantling items measurement to be recorded jointly before the commencement of work. Otherwise respective items will not be paid.</t>
  </si>
  <si>
    <t>All items of works should be thoroughly cleaned before handing over.</t>
  </si>
  <si>
    <t>After finishing all the works contractor has to clean/wash the entire work area along with Existing Basement, Ground floor &amp; First floor and handover to EIC/Architect satisfaction.</t>
  </si>
  <si>
    <t>After finishing all the works contractor has to clean/wash all the external existing Window, Doors, Railings, Grills etc., Incase of failing to clean the surface the contractor has to replace the respctive item and handed over at his own cost.</t>
  </si>
  <si>
    <t>Item No.</t>
  </si>
  <si>
    <t>REFER SR 18-19   (Page/item)</t>
  </si>
  <si>
    <t xml:space="preserve">DESCRIPTION OF WORK </t>
  </si>
  <si>
    <t>UNIT</t>
  </si>
  <si>
    <t xml:space="preserve">QTY </t>
  </si>
  <si>
    <t xml:space="preserve">RATE in INR </t>
  </si>
  <si>
    <t xml:space="preserve"> P.C.C &amp; R.C.C WORKS</t>
  </si>
  <si>
    <r>
      <rPr>
        <b/>
        <sz val="11"/>
        <rFont val="Arial"/>
        <family val="2"/>
      </rPr>
      <t>Note:</t>
    </r>
    <r>
      <rPr>
        <sz val="11"/>
        <rFont val="Arial"/>
        <family val="2"/>
      </rPr>
      <t xml:space="preserve"> (i) Work shall be at all levels, heights and elevation and location other than specified floor wise.</t>
    </r>
  </si>
  <si>
    <t>(ii) All coarse aggregate to be 20mm maximum size and uniformly graded unless otherwise specified. Coarse graded sand shall be used for all concrete works. Water used for concrete shall confirm to the requirement of IS: 456.</t>
  </si>
  <si>
    <t>(iii) All RCC shall be as specified and carried out strictly in accordance with the drawings and specifications. Test for concrete shall be done as per IS 456-2000 and the cost of the testing to be carried out shall be borne by the contractor.</t>
  </si>
  <si>
    <t>(iv) Taking test cubes for all concrete items and testing them as specified in IS 456 at the site laboratory to be set up with proper equipment etc. and other regular test shall be carried out as directed either at site Laboratory or at any approved test laboratory.</t>
  </si>
  <si>
    <t>(v) For all RCC items, the rates quoted shall include the following:
a) PVC cover blocks / spacers of appropriate size and design shall be used to maintain clear cover for reinforcement.
b) Fixing at correct level and in proper alignment the inserts, pipe sleeves, pipe bends, fan hooks, other pipe specials etc. supplied by client, other agency or contractor unless otherwise mentioned in a separate item.
c) Making all drips, grooves, moulds, curved surfaces etc.</t>
  </si>
  <si>
    <t xml:space="preserve">(vi) The laying of PCC shall be in panels, the sequence and the arrangement of construction joints and the surface finish of which shall be as directed and approved by the EIC. </t>
  </si>
  <si>
    <t>(vii) Design Mix shall be as approved by structural engineer / consultants and before commencement of work.</t>
  </si>
  <si>
    <t>(viii) RMC should be obtained only from the plants certified by the Quality council of India and should be ISI/ISO certified. Prior approval of EIC for the supplier of RMC shall be taken. Proof of certification shall be submitted to EIC.</t>
  </si>
  <si>
    <t xml:space="preserve">(ix) Concrete shall be poured after reinforcement steel is placed in position, checked, approved, steel measurements recorded and as per instructions of EIC.  </t>
  </si>
  <si>
    <t>(x) On prior approval of structural engineer / consultants, Fly ash conforming to Grade I of IS: 3812 (Part I) may be used as part replacement of OPC provided uniform blending with cement is ensured in accordance with Clauses 5.2 and 5.2.1 of IS 456 - 2000 in the items of RCC and RMC.</t>
  </si>
  <si>
    <t>(xi)  Keeping the work well watered for 10 days for plain cement concrete works and 21 days for Reinforced cement concrete works after casting and it shall confirm to IS specification. Providing water tight casting platform, curing yard, form work, steel or plywood mould for preparation of precast slabs &amp; Jolly.</t>
  </si>
  <si>
    <t>(xii) Tenderer shall ensure that they have adequate quantity of shuttering and suitable propping materials according to the floor height specified in the drawing to keep up with concreting cycle per floor. They shall also ensure that the de-shuttering sequence with proper propping, taking into account the construction loading of the upper slabs, as set out in the tender drawings, is also kept up. Scheme to maintain the props shall ensure that main supports are not disturbed. Re-propping by means of removal and reintroducing of props is not allowed. De-shuttering and re-propping scheme shall be such that any undue loading on the structure is avoided at all times. On award of contract, the scheme must be submitted by the contractor along with submission of the CPM / PERT to the EIC for necessary approval.</t>
  </si>
  <si>
    <t>(xiii) Any tenderer who proposes any innovative or special propping according to the floor height specified in the drawing, shuttering and de-shuttering methodology maintaining the required Concreting cycle per floor shall furnish comprehensive and complete details of the same along with tender submission.</t>
  </si>
  <si>
    <r>
      <rPr>
        <b/>
        <sz val="11"/>
        <rFont val="Arial"/>
        <family val="2"/>
      </rPr>
      <t xml:space="preserve">Providing, batching, mixing, transporting through transit mixers, pumping and laying of Ready Mixed Concrete conforming </t>
    </r>
    <r>
      <rPr>
        <sz val="11"/>
        <rFont val="Arial"/>
        <family val="2"/>
      </rPr>
      <t>to IS 4926 (latest revision) of approved Design Mix reinforced cement concrete conforming to IS 456-2000 as per specifications and specified grade at all levels and heights specified using OPC of grade 43/53 from approved manufacturer, river sand, 20mm and down size coarse aggregates, admixtures in recommended proportions as per IS 9103 (latest) approved by EIC, manufactured in fully automatic batching plant and transported to site of work, having continuous agitated mixer, manufactured as per approved design mix of specified grade for Reinforced concrete work, including lead from manufacturer site to site of work, pumping of RMC from transit mixer to site, using line pump or boom placer, pouring, to specified thickness as per drawings in 15cms thick layers and finishing top surface smooth in CM 1:3, including cost of admixtures to accelerate / retard setting of concrete, improve workability without impairing strength and durability, mechanical conveying, dewatering, preparing surface, scaffolding (for pump line wherever required), pouring, vibration / mechanical compaction making construction joints, finishing, etc. The rate to include cost of all materials, labour, HOM of machinery, providing PVC cover blocks, conveyance, lowering, hoisting, all leads and lifts, curing, wastages and all incidentals complete as per specifications, drawings and as directed by the EIC.</t>
    </r>
  </si>
  <si>
    <t>Note: (i) Excluding formwork and reinforcement which shall be measured and paid separately.</t>
  </si>
  <si>
    <t>(ii) Design Mix shall be as approved by structural engineer / consultants and be done before commencement of work.</t>
  </si>
  <si>
    <t>(iii) W/C ratio shall be as per structural engineer / consultants recommendations.</t>
  </si>
  <si>
    <t>(iv) RMC shall be obtained only from the plants certified by the Quality council of India and should be ISI/ISO certified. Proof of certification shall be submitted to Architect/EIC.</t>
  </si>
  <si>
    <t>19/4.49.2</t>
  </si>
  <si>
    <r>
      <t xml:space="preserve">Do-Same as Item no. 1 for Column, pillars, piers M25 Grade
</t>
    </r>
    <r>
      <rPr>
        <sz val="11"/>
        <rFont val="Arial"/>
        <family val="2"/>
      </rPr>
      <t>The rate shall include after dismantling of existing stub columns, cleaning the top surface thoroughly  as per instruction and satisfaction of Structural Engineer/EIC and applying a coat of Nito Bond/Dr. Fixit (as per manufactures specifications) and placing starters in position, existing Column rods to be de-rusted completely before lapping and the rate should also include testing of existing TMT rods randomly selected by Structural Engineer / EIC etc., complete.</t>
    </r>
  </si>
  <si>
    <t>1.1a</t>
  </si>
  <si>
    <t>Second floor</t>
  </si>
  <si>
    <t>Cum</t>
  </si>
  <si>
    <t>1.1b</t>
  </si>
  <si>
    <t>Third floor</t>
  </si>
  <si>
    <t>1.1c</t>
  </si>
  <si>
    <t>Fourth floor</t>
  </si>
  <si>
    <t>1.1d</t>
  </si>
  <si>
    <t>Fifth floor</t>
  </si>
  <si>
    <t>1.1e</t>
  </si>
  <si>
    <t>Terrace floor/Head room (At all levels)</t>
  </si>
  <si>
    <t>Do-Same as Item no. 1 for Roof Beams M25 Grade</t>
  </si>
  <si>
    <t>Do-Same as Item no. 1 for Roof Slab M25 Grade</t>
  </si>
  <si>
    <r>
      <t xml:space="preserve">Do-Same as Item no. 1 for Staircase/steps M25 Grade
</t>
    </r>
    <r>
      <rPr>
        <sz val="11"/>
        <rFont val="Arial"/>
        <family val="2"/>
      </rPr>
      <t>The rate shall include chipping of the edge concrete of the old slab and cleaning the existing surface thoroughly as per instruction and satisfaction of Structural Engineer/EIC and applying a coat of Nito Bond/Dr. Fixit (as per manufactures specifications) before concreting.</t>
    </r>
  </si>
  <si>
    <t>14/4.13</t>
  </si>
  <si>
    <r>
      <t xml:space="preserve">Providing and laying in position </t>
    </r>
    <r>
      <rPr>
        <b/>
        <sz val="11"/>
        <rFont val="Arial"/>
        <family val="2"/>
      </rPr>
      <t xml:space="preserve">reinforced cement concrete of design mix M20 </t>
    </r>
    <r>
      <rPr>
        <sz val="11"/>
        <rFont val="Arial"/>
        <family val="2"/>
      </rPr>
      <t>with OPC cement @ 320kgs, with 20mm and down size graded granite metal coarse aggregates @ 0.878cum and fine aggregtes @ 0.459cum, with super plastisiser @ 3 lts confirming to IS9103-1999 Reaffirmed-2008, machine mixed, concrete laid in layers not exceeding 15cms thick, vibrated for all works in foundation plinth and ground floor level for roof slab, staircase, lintels,</t>
    </r>
    <r>
      <rPr>
        <b/>
        <sz val="11"/>
        <rFont val="Arial"/>
        <family val="2"/>
      </rPr>
      <t xml:space="preserve"> r</t>
    </r>
    <r>
      <rPr>
        <sz val="11"/>
        <rFont val="Arial"/>
        <family val="2"/>
      </rPr>
      <t>etaining walls &amp; Lift wall</t>
    </r>
    <r>
      <rPr>
        <b/>
        <sz val="11"/>
        <rFont val="Arial"/>
        <family val="2"/>
      </rPr>
      <t>,</t>
    </r>
    <r>
      <rPr>
        <sz val="11"/>
        <rFont val="Arial"/>
        <family val="2"/>
      </rPr>
      <t xml:space="preserve"> return walls, walls (any thickness ) including attached plasters, column piers, abutments, bed blocks anchor blocks, </t>
    </r>
    <r>
      <rPr>
        <b/>
        <sz val="11"/>
        <rFont val="Arial"/>
        <family val="2"/>
      </rPr>
      <t xml:space="preserve">Window Cill, Cill, Ledge wall, Coping, Precast slab for expansion joint, Pedestals of water tank, </t>
    </r>
    <r>
      <rPr>
        <sz val="11"/>
        <rFont val="Arial"/>
        <family val="2"/>
      </rPr>
      <t>fillets etc including cost of all materials, labour, HOM of machinery, curing complete as per specification.</t>
    </r>
  </si>
  <si>
    <t xml:space="preserve"> </t>
  </si>
  <si>
    <t>Ground floor</t>
  </si>
  <si>
    <t>First floor</t>
  </si>
  <si>
    <t>13/4.12</t>
  </si>
  <si>
    <r>
      <t xml:space="preserve">Do-Same as Item no. 5 for Lintel Beam, Chajja, facia, verticle fins, mullions and all other places, Note: </t>
    </r>
    <r>
      <rPr>
        <sz val="11"/>
        <rFont val="Arial"/>
        <family val="2"/>
      </rPr>
      <t>Quoted rate shall includes fixing and anchoring of reinforcement steel bars including drilling holes and with Fosroc's Lock set for lintel and mullions. 
Note: Reinforcement steel and Shttering will be paid extra.</t>
    </r>
  </si>
  <si>
    <t>Rate derived from SR 13/4.6</t>
  </si>
  <si>
    <r>
      <t xml:space="preserve">Providing &amp; laying in position </t>
    </r>
    <r>
      <rPr>
        <b/>
        <sz val="11"/>
        <rFont val="Arial"/>
        <family val="2"/>
      </rPr>
      <t>plain cement concrete of mix M15 for Screed concrete of 50mm average thk</t>
    </r>
    <r>
      <rPr>
        <sz val="11"/>
        <rFont val="Arial"/>
        <family val="2"/>
      </rPr>
      <t xml:space="preserve"> using 20mm avg and down size graded granite metal, machine mixed, concrete laid in layers not exceeding 15cms thick, well compacted, in flooring , including cost of all materials, labour, HOM of specifications. </t>
    </r>
  </si>
  <si>
    <t>Sqm</t>
  </si>
  <si>
    <t>Total of  PCC &amp; RCC Works</t>
  </si>
  <si>
    <t>18/4.46.2 &amp; 4.47</t>
  </si>
  <si>
    <r>
      <t>Providing T.M.T</t>
    </r>
    <r>
      <rPr>
        <b/>
        <sz val="11"/>
        <rFont val="Arial"/>
        <family val="2"/>
      </rPr>
      <t xml:space="preserve"> steel</t>
    </r>
    <r>
      <rPr>
        <sz val="11"/>
        <rFont val="Arial"/>
        <family val="2"/>
      </rPr>
      <t xml:space="preserve"> </t>
    </r>
    <r>
      <rPr>
        <b/>
        <sz val="11"/>
        <rFont val="Arial"/>
        <family val="2"/>
      </rPr>
      <t>reinforcement (Make: SAIL / VSP / Tata Steel / RINL / JINDAL / JSW / INDUS / SUNVIK / Bhuwalka/Kamadhenu) (Re-rolled steel will not be allowed) Fe500 / Fe550 grade for RCC</t>
    </r>
    <r>
      <rPr>
        <sz val="11"/>
        <rFont val="Arial"/>
        <family val="2"/>
      </rPr>
      <t xml:space="preserve"> </t>
    </r>
    <r>
      <rPr>
        <b/>
        <sz val="11"/>
        <rFont val="Arial"/>
        <family val="2"/>
      </rPr>
      <t>work</t>
    </r>
    <r>
      <rPr>
        <sz val="11"/>
        <rFont val="Arial"/>
        <family val="2"/>
      </rPr>
      <t xml:space="preserve"> including straightening, cutting, bending, hooking, placing in position, lapping and or welding wherever required, tying with binding wire and anchoring to the adjoining members wherever necessary complete as per design  cost of materials, labour, HOM of machinery complete as per specifications. (Rate should be inclusive of lifting charges)</t>
    </r>
  </si>
  <si>
    <r>
      <rPr>
        <b/>
        <sz val="11"/>
        <rFont val="Arial"/>
        <family val="2"/>
      </rPr>
      <t>Note</t>
    </r>
    <r>
      <rPr>
        <sz val="11"/>
        <rFont val="Arial"/>
        <family val="2"/>
      </rPr>
      <t>: (i) Make / brand shall be got approved by structural engineer / consultants and be done before purchase.</t>
    </r>
  </si>
  <si>
    <t>(ii) Test to be conducted at approved laboratory for each consignment as per standard specifications. Test result shall be submitted to structural engineer / consultants and be done before using for any works.</t>
  </si>
  <si>
    <t>(iii) Preparation of bar bending schedule as per drawings and specifications, getting the same approved  by structural engineer / consultants and be done before commencement of work etc.</t>
  </si>
  <si>
    <t xml:space="preserve">(iv) Concrete shall be poured, only after reinforcement steel is placed in position, checked, approved, measurements recorded and as per instructions of EIC.  </t>
  </si>
  <si>
    <r>
      <t xml:space="preserve">(V) Terrace floor Extra Reinforcement steels  (Dowels) to be painted with </t>
    </r>
    <r>
      <rPr>
        <b/>
        <sz val="11"/>
        <rFont val="Arial"/>
        <family val="2"/>
      </rPr>
      <t xml:space="preserve">Nitoprime Zincrich of Fosroc make </t>
    </r>
    <r>
      <rPr>
        <sz val="11"/>
        <rFont val="Arial"/>
        <family val="2"/>
      </rPr>
      <t>to be done before handing over without any extra cost.</t>
    </r>
  </si>
  <si>
    <r>
      <rPr>
        <b/>
        <sz val="11"/>
        <rFont val="Arial"/>
        <family val="2"/>
      </rPr>
      <t>Mode of measurement</t>
    </r>
    <r>
      <rPr>
        <sz val="11"/>
        <rFont val="Arial"/>
        <family val="2"/>
      </rPr>
      <t>: Unless noted otherwise the measurements will be in accordance with IS: 1200 or equivalent BS. However reinforcement shall be measured only in lengths of bars as actually placed in position on standard weight basis, No allowance being made in the weight for rolling margin. Authorized laps and splices only will be measured.  Quoted rate shall be deemed to have considered the above stipulation.</t>
    </r>
  </si>
  <si>
    <t>MT</t>
  </si>
  <si>
    <t>Terrace floor/Head room</t>
  </si>
  <si>
    <t>Total Qty (At All Levels)</t>
  </si>
  <si>
    <t>Total of  Steel cost</t>
  </si>
  <si>
    <r>
      <rPr>
        <b/>
        <sz val="11"/>
        <rFont val="Arial"/>
        <family val="2"/>
      </rPr>
      <t>Note</t>
    </r>
    <r>
      <rPr>
        <sz val="11"/>
        <rFont val="Arial"/>
        <family val="2"/>
      </rPr>
      <t>: The Rate shall be inclusive of under propping with steel jack until upper roof slab concreting and deshuttering etc., completed.</t>
    </r>
  </si>
  <si>
    <t>(ii) Formwork shall be designed for rigidity, durability, strength, water tightness, easy deshuttering etc. with new material (approved prior to making) able to withstand its shape, line, dimensions, level within the allowable tolerances. Only steel jacks and steel spans shall be used. Bracing in both directions as specified by the structural engineer shall be provided. Necessary arrangements for providing camber as required shall be made. Formwork shall have adequate openings for cleaning. Formwork for construction joints shall be submitted for approval. All slabs shall be progressively de-shuttered and back propped as per instructions by structural engineer / consultant.</t>
  </si>
  <si>
    <t xml:space="preserve">(iii) Concrete surface after de-shuttering should give an even finish, brown self-adhesive tape, cement slurry, foam sheet used for packing joints shall be removed soon after de-shuttering. Any uneven surface/ply joints should be made good by grinding without any extra cost. Hacking shall be done to the ceiling surface where ever needed for ceiling plastering specified as per drawings. </t>
  </si>
  <si>
    <t>16/4.32</t>
  </si>
  <si>
    <r>
      <t xml:space="preserve">Providing, fabricating and erecting formwork at all levels in true line and level to required slope of all geometrical shapes for all RCC works at locations wherever needed / specified as per drawings including striking with 12mm plastic coated, </t>
    </r>
    <r>
      <rPr>
        <b/>
        <sz val="11"/>
        <rFont val="Arial"/>
        <family val="2"/>
      </rPr>
      <t>marine resistant waterproof ply including centering, shuttering, strutting, propping etc. with adjustable steel props to full height of acceptable staging system and with sufficient bracing as approved by structural engineer</t>
    </r>
    <r>
      <rPr>
        <sz val="11"/>
        <rFont val="Arial"/>
        <family val="2"/>
      </rPr>
      <t xml:space="preserve">. Cost to include designing of proper form work and staging system to suit the requirements. Submission of design calculations and shop drawings for approval, sealing of joints with heavy duty brown self-adhesive tape, aligning to line and levels, including M.S. Ties, PVC spacer, providing openings / cut-outs / pockets, applying de-shuttering chemical (Rebol from Fosroc or equivalent), de-shuttering as approved by the structural engineer, including cost of materials, labour, etc. complete as per specifications, drawings and as directed by EIC. </t>
    </r>
  </si>
  <si>
    <r>
      <rPr>
        <sz val="11"/>
        <rFont val="Arial"/>
        <family val="2"/>
      </rPr>
      <t xml:space="preserve">Do-Same as Item No. 9 </t>
    </r>
    <r>
      <rPr>
        <b/>
        <sz val="11"/>
        <rFont val="Arial"/>
        <family val="2"/>
      </rPr>
      <t>for columns pillars and piers</t>
    </r>
  </si>
  <si>
    <t>9.1a</t>
  </si>
  <si>
    <t>9.1b</t>
  </si>
  <si>
    <t>9.1c</t>
  </si>
  <si>
    <t>9.1d</t>
  </si>
  <si>
    <t>9.1e</t>
  </si>
  <si>
    <t>17/4.34</t>
  </si>
  <si>
    <r>
      <rPr>
        <sz val="11"/>
        <rFont val="Arial"/>
        <family val="2"/>
      </rPr>
      <t xml:space="preserve">Do-Same as Item No. 9 </t>
    </r>
    <r>
      <rPr>
        <b/>
        <sz val="11"/>
        <rFont val="Arial"/>
        <family val="2"/>
      </rPr>
      <t>for Roof Beams</t>
    </r>
  </si>
  <si>
    <t>16/4.29.2</t>
  </si>
  <si>
    <r>
      <rPr>
        <sz val="11"/>
        <rFont val="Arial"/>
        <family val="2"/>
      </rPr>
      <t xml:space="preserve">Do-Same as Item No. 9 </t>
    </r>
    <r>
      <rPr>
        <b/>
        <sz val="11"/>
        <rFont val="Arial"/>
        <family val="2"/>
      </rPr>
      <t>for Roof Slabs (For 0-5 mtrs)
At All Floor Levels</t>
    </r>
  </si>
  <si>
    <t>Terrace floor/Head room (Lift &amp; S/c Head room - All heights and levels)</t>
  </si>
  <si>
    <t>17/4.37</t>
  </si>
  <si>
    <t>Do-Same as Item No. 9  for Window Cill, Cill, Ledge wall, Coping, Precast slab for expansion joint, Pedestals of water tanks etc.,</t>
  </si>
  <si>
    <t>Do-Same as Item No. 9 for Lintel Beam, Chajja, facia, verticle fins, mullions and all other places</t>
  </si>
  <si>
    <t>17/4.38</t>
  </si>
  <si>
    <t>Do-Same as Item No. 9 for staircase</t>
  </si>
  <si>
    <t>Total of form work</t>
  </si>
  <si>
    <r>
      <rPr>
        <b/>
        <sz val="11"/>
        <rFont val="Arial"/>
        <family val="2"/>
      </rPr>
      <t>Note</t>
    </r>
    <r>
      <rPr>
        <sz val="11"/>
        <rFont val="Arial"/>
        <family val="2"/>
      </rPr>
      <t xml:space="preserve">: (i) All Bricks, Solid concrete blocks and Autoclaved aerated concrete blocks shall be factory made and the contractor shall get approved the samples from the EIC before procurement on large scale and shall maintain the same for the entire work. </t>
    </r>
  </si>
  <si>
    <t>(ii) Necessary openings / niches / cut-outs, wherever required as per drawings and asked for by the EIC, shall be provided by the contractor without any extra cost.</t>
  </si>
  <si>
    <t xml:space="preserve">(iii) The rate shall include cost of bricks / blocks, labour and making to all geometrical shapes and sizes, testing, transporting, wastages, handling, scaffolding, curing, etc. </t>
  </si>
  <si>
    <t>(iv) Keeping the work well wetted for two weeks.</t>
  </si>
  <si>
    <t>(v) Joint measurements to be taken before starting the plastering. Otherwise cill and lintel level concrete will not be paid.</t>
  </si>
  <si>
    <t>27/5.27.1</t>
  </si>
  <si>
    <r>
      <t xml:space="preserve">Providing and constructing precast cement concrete solid block masonry </t>
    </r>
    <r>
      <rPr>
        <sz val="11"/>
        <rFont val="Arial"/>
        <family val="2"/>
      </rPr>
      <t xml:space="preserve">in super structure, all level and locations, of all geometrical shapes having block density not less than 1800kg/cum having a minimum average compressive strength of 4.00 Newton / Sq. mm approved factory made concrete solid blocks of size 40 x 20 x 20cms in cement mortar 1:4  conforming to IS: 2185, to correct line, level and plumb including raking out joints, quoin, jamb, closer blocks,  cost of materials, labour, scaffolding, curing, etc. complete as per specifications, drawings and as directed by EIC. </t>
    </r>
    <r>
      <rPr>
        <b/>
        <sz val="11"/>
        <rFont val="Arial"/>
        <family val="2"/>
      </rPr>
      <t xml:space="preserve">
Note: Cill and Lintel level band concrete to be provided for full height walls. Reinforcement steel, shuttering and concrete will be paid separately.</t>
    </r>
  </si>
  <si>
    <t>27/5.28</t>
  </si>
  <si>
    <r>
      <t xml:space="preserve">Providing and constructing precast cement concrete solid block masonry </t>
    </r>
    <r>
      <rPr>
        <sz val="11"/>
        <rFont val="Arial"/>
        <family val="2"/>
      </rPr>
      <t xml:space="preserve">in super structure, all level and locations, of all geometrical shapes having block density not less than 1800kg/cum having a minimum average compressive strength of 4.00 Newton / Sq. mm approved factory made concrete solid blocks of size 40 x 10 x 20cms in cement mortar 1:4  conforming to IS: 2185, to correct line, level and plumb including raking out joints, quoin, jamb, closer blocks,  cost of materials, labour, scaffolding, curing, etc. complete as per specifications, drawings and as directed by EIC. </t>
    </r>
    <r>
      <rPr>
        <b/>
        <sz val="11"/>
        <rFont val="Arial"/>
        <family val="2"/>
      </rPr>
      <t xml:space="preserve">
Note: Cill and Lintel level band concrete to be provided for full height walls. Reinforcement steel, shuttering and concrete will be paid separately.</t>
    </r>
  </si>
  <si>
    <t>31/6.32.3</t>
  </si>
  <si>
    <r>
      <t xml:space="preserve">Providing and constructing non-load bearing wall with </t>
    </r>
    <r>
      <rPr>
        <b/>
        <sz val="11"/>
        <rFont val="Arial"/>
        <family val="2"/>
      </rPr>
      <t xml:space="preserve">Autoclaved areated cellular concrete blocks </t>
    </r>
    <r>
      <rPr>
        <sz val="11"/>
        <rFont val="Arial"/>
        <family val="2"/>
      </rPr>
      <t>(Light weight Concrete Blocks) with compressive strength not less than 3N/mm</t>
    </r>
    <r>
      <rPr>
        <vertAlign val="superscript"/>
        <sz val="11"/>
        <rFont val="Arial"/>
        <family val="2"/>
      </rPr>
      <t>2</t>
    </r>
    <r>
      <rPr>
        <sz val="11"/>
        <rFont val="Arial"/>
        <family val="2"/>
      </rPr>
      <t xml:space="preserve"> and having dry density between 550-600kg/m3 in </t>
    </r>
    <r>
      <rPr>
        <b/>
        <sz val="11"/>
        <rFont val="Arial"/>
        <family val="2"/>
      </rPr>
      <t>cement mortar 1:4</t>
    </r>
    <r>
      <rPr>
        <sz val="11"/>
        <rFont val="Arial"/>
        <family val="2"/>
      </rPr>
      <t xml:space="preserve"> masonry (quoin, jamb, closer blocks) with Autoclaved aereated cellular concrete blocks</t>
    </r>
    <r>
      <rPr>
        <b/>
        <sz val="11"/>
        <rFont val="Arial"/>
        <family val="2"/>
      </rPr>
      <t xml:space="preserve"> of size 60x20x20cms</t>
    </r>
    <r>
      <rPr>
        <sz val="11"/>
        <rFont val="Arial"/>
        <family val="2"/>
      </rPr>
      <t xml:space="preserve"> conforming to IS 2185 (part 3) 1984 and IS 6441-1972,  with a thin layer of polymer based jointing solvent for superstructure with neccesary scaffolding, curing including cost of all materials, labour, lead &amp; lift etc., complete as per specifications.
</t>
    </r>
    <r>
      <rPr>
        <b/>
        <sz val="11"/>
        <rFont val="Arial"/>
        <family val="2"/>
      </rPr>
      <t xml:space="preserve">Note: </t>
    </r>
    <r>
      <rPr>
        <sz val="11"/>
        <rFont val="Arial"/>
        <family val="2"/>
      </rPr>
      <t xml:space="preserve"> Cill, Lintel level band concrete and vertical mullions of M20 grade concrete to be provided for full height walls. Reinforcement steel, shuttering and concrete will be paid separately.</t>
    </r>
  </si>
  <si>
    <t>31/6.32.1</t>
  </si>
  <si>
    <r>
      <t xml:space="preserve">Providing and constructing non-load bearing wall with </t>
    </r>
    <r>
      <rPr>
        <b/>
        <sz val="11"/>
        <rFont val="Arial"/>
        <family val="2"/>
      </rPr>
      <t xml:space="preserve">Autoclaved areated cellular concrete blocks </t>
    </r>
    <r>
      <rPr>
        <sz val="11"/>
        <rFont val="Arial"/>
        <family val="2"/>
      </rPr>
      <t>(Light weight Concrete Blocks) with compressive strength not less than 3N/mm</t>
    </r>
    <r>
      <rPr>
        <vertAlign val="superscript"/>
        <sz val="11"/>
        <rFont val="Arial"/>
        <family val="2"/>
      </rPr>
      <t>2</t>
    </r>
    <r>
      <rPr>
        <sz val="11"/>
        <rFont val="Arial"/>
        <family val="2"/>
      </rPr>
      <t xml:space="preserve"> and having dry density between 550-600kg/m3 in </t>
    </r>
    <r>
      <rPr>
        <b/>
        <sz val="11"/>
        <rFont val="Arial"/>
        <family val="2"/>
      </rPr>
      <t>cement mortar 1:4</t>
    </r>
    <r>
      <rPr>
        <sz val="11"/>
        <rFont val="Arial"/>
        <family val="2"/>
      </rPr>
      <t xml:space="preserve"> masonry (quoin, jamb, closer blocks) with Autoclaved aereated cellular concrete blocks</t>
    </r>
    <r>
      <rPr>
        <b/>
        <sz val="11"/>
        <rFont val="Arial"/>
        <family val="2"/>
      </rPr>
      <t xml:space="preserve"> of size 60x10x20cms</t>
    </r>
    <r>
      <rPr>
        <sz val="11"/>
        <rFont val="Arial"/>
        <family val="2"/>
      </rPr>
      <t xml:space="preserve"> conforming to IS 2185 (part 3) 1984 and IS 6441-1992, with a thin layer of polymer based jointing solvent for superstructure. The rate includes providing and placing in position 2 Nos. 6 mm dia M.S. bars at every third course of masonry work.  cost of materials, labour charges, scaffolding, curing, complete as per specifications.
</t>
    </r>
    <r>
      <rPr>
        <b/>
        <sz val="11"/>
        <rFont val="Arial"/>
        <family val="2"/>
      </rPr>
      <t>Note: Cill and Lintel level band concrete to be provided for full height walls. Shuttering and concrete will be paid separately.</t>
    </r>
  </si>
  <si>
    <t>MR</t>
  </si>
  <si>
    <r>
      <rPr>
        <b/>
        <sz val="11"/>
        <rFont val="Arial"/>
        <family val="2"/>
      </rPr>
      <t>Providing and fixing precast clay square (camp Jaali - Nuvocotto) Jaali Bricks 200mm width x 200mm height x 75mm thick,</t>
    </r>
    <r>
      <rPr>
        <sz val="11"/>
        <rFont val="Arial"/>
        <family val="2"/>
      </rPr>
      <t xml:space="preserve">  design and colour, constructed in cement mortar 1:3 (1 cement: 3 fine sand), including  horizontal and vertical pointing with epoxy mortar of approved colour 10mm wide per Architectural design and details to correct line, level and plumb including cost of applying Varnish two coats of approved brand as per manufacturer specification at all levels to give an even shade all complete as per standard specifications materials, labour, scaffolding, curing, etc. complete as per specifications and as directed by Engineer-in-Charge. At All Levels.</t>
    </r>
  </si>
  <si>
    <t>Total of Masonry work</t>
  </si>
  <si>
    <r>
      <rPr>
        <b/>
        <sz val="11"/>
        <rFont val="Arial"/>
        <family val="2"/>
      </rPr>
      <t>Note</t>
    </r>
    <r>
      <rPr>
        <sz val="11"/>
        <rFont val="Arial"/>
        <family val="2"/>
      </rPr>
      <t>: (i) The rate shall include  providing to all plastering works GI plaster mesh (from M/s. Arpitha exports or approved equivalent) made out of galvanised iron of nominal thickness 0.35 mm with a Zinc coating of 120Gms / Sqm at the junctions of masonry and concrete works, doing chipping and chasing done for services, embedding the pipes / conduits and any other places if required to a width of 100 to 150 mm including tying in position with suitable clamps / screws etc. The rate also include providing plaster grooves at junctions wherever required/instructions, finishing to line and level, hacking the surface for applying plaster, double scaffolding, cleaning of surfaces, curing, etc. at all heights.</t>
    </r>
  </si>
  <si>
    <t>(ii) The rate shall include addition of approved water-proof compound (dosage as per manufacturers specification) for external plastering works.</t>
  </si>
  <si>
    <t xml:space="preserve">(iii) Before commencement of plastering, the area shall be cleaned, wetted and shall be marked with bull-mark's / Thiyyas and GI plaster mesh and be got approved by the EIC. </t>
  </si>
  <si>
    <t>(iv) Whenever the client / electrical contractor / other agency has to fix up switch boxes in walls, electro-mechanical embedment’s, plumbing and sanitary embedments, necessary bull-mark's / Thiyyas shall be arranged prior to plastering so that the electrical boxes / any other embedment's are fixed the finished plastered surfaces properly in line.</t>
  </si>
  <si>
    <t>(v) Finishing around the junction boxes and any other embedment’s shall be done at all floor level and position, to line, level and right angles as required while carrying out plastering work.</t>
  </si>
  <si>
    <t>(vi) No extra claim for cement consumption shall be entertained for the plastering done more than the specified thickness shown in the schedule of quantities, to bring the plastered surface to perfect line, level and plumb with adjoining columns and beams.</t>
  </si>
  <si>
    <t>115/15.10 &amp; 117/15.34</t>
  </si>
  <si>
    <r>
      <rPr>
        <b/>
        <sz val="11"/>
        <rFont val="Arial"/>
        <family val="2"/>
      </rPr>
      <t>Providing 12mm thk cement plaster  in single coat with cement mortar 1:4 with sponge finish, to brick/concrete block masonry wall including rounding off corners</t>
    </r>
    <r>
      <rPr>
        <sz val="11"/>
        <rFont val="Arial"/>
        <family val="2"/>
      </rPr>
      <t>, providing &amp; removing scaffolding, including cost of materials, labour, curing, complete as per specification.</t>
    </r>
    <r>
      <rPr>
        <b/>
        <sz val="11"/>
        <rFont val="Arial"/>
        <family val="2"/>
      </rPr>
      <t xml:space="preserve"> The  rate  shall include the cost of providing and fixing GI plaster mesh </t>
    </r>
    <r>
      <rPr>
        <sz val="11"/>
        <rFont val="Arial"/>
        <family val="2"/>
      </rPr>
      <t xml:space="preserve">- 4" to 6" wide (manufactured by M/s. Arpita Exports Ltd.,) at junction of RCC and masonry. The rate also includes </t>
    </r>
    <r>
      <rPr>
        <b/>
        <sz val="11"/>
        <rFont val="Arial"/>
        <family val="2"/>
      </rPr>
      <t>providing grooves in plastering on the wall and RCC joints</t>
    </r>
    <r>
      <rPr>
        <sz val="11"/>
        <rFont val="Arial"/>
        <family val="2"/>
      </rPr>
      <t xml:space="preserve"> from 2.5 to 4 cms wide as per Architect insructions to required depth, patties etc. complete.
</t>
    </r>
    <r>
      <rPr>
        <b/>
        <sz val="11"/>
        <rFont val="Arial"/>
        <family val="2"/>
      </rPr>
      <t xml:space="preserve">Note: </t>
    </r>
    <r>
      <rPr>
        <sz val="11"/>
        <rFont val="Arial"/>
        <family val="2"/>
      </rPr>
      <t>1. Only P-sand to be used for plastering.
2. Lime rendering should not use for plastering.</t>
    </r>
  </si>
  <si>
    <t>116/15.22</t>
  </si>
  <si>
    <r>
      <rPr>
        <b/>
        <sz val="11"/>
        <rFont val="Arial"/>
        <family val="2"/>
      </rPr>
      <t xml:space="preserve">Providing 12mm thk cement plaster in single coat with cement mortar 1:4 to ceiling (internal &amp; External) with sponge finish including corridor ceilings, roof projections, etc. in cement mortar 1:4 </t>
    </r>
    <r>
      <rPr>
        <sz val="11"/>
        <rFont val="Arial"/>
        <family val="2"/>
      </rPr>
      <t xml:space="preserve">including rounding off corners wherever required, </t>
    </r>
    <r>
      <rPr>
        <b/>
        <sz val="11"/>
        <rFont val="Arial"/>
        <family val="2"/>
      </rPr>
      <t>drip moulds for all external projections as per drawings/instructions of Architect/EIC</t>
    </r>
    <r>
      <rPr>
        <sz val="11"/>
        <rFont val="Arial"/>
        <family val="2"/>
      </rPr>
      <t xml:space="preserve">, providing and removing scaffolding, including cost of materials, labour, curing, complete as per specifications.
</t>
    </r>
    <r>
      <rPr>
        <b/>
        <sz val="11"/>
        <rFont val="Arial"/>
        <family val="2"/>
      </rPr>
      <t>Note:</t>
    </r>
    <r>
      <rPr>
        <sz val="11"/>
        <rFont val="Arial"/>
        <family val="2"/>
      </rPr>
      <t xml:space="preserve"> 1. Only P-sand to be used for plastering.
2. Lime rendering should not use for plastering.</t>
    </r>
  </si>
  <si>
    <t>117/15.31</t>
  </si>
  <si>
    <r>
      <rPr>
        <b/>
        <sz val="11"/>
        <rFont val="Arial"/>
        <family val="2"/>
      </rPr>
      <t>Providing rough cement plastering 15mm thk in single coat with cement mortar 1:4 to brick/concrete block masonry/ concrete surface</t>
    </r>
    <r>
      <rPr>
        <sz val="11"/>
        <rFont val="Arial"/>
        <family val="2"/>
      </rPr>
      <t xml:space="preserve"> for base of dadoing work with sand of approved quality, providing &amp; removing scaffolding, including cost of materials, labour, curing, complete as per specification. (Internal &amp; External)
Note: 1. Only P-sand to be used for plastering.</t>
    </r>
  </si>
  <si>
    <t>116/15.19,20 &amp; 116/15.29 &amp; 117/15.34</t>
  </si>
  <si>
    <r>
      <rPr>
        <b/>
        <sz val="11"/>
        <rFont val="Arial"/>
        <family val="2"/>
      </rPr>
      <t>Providing 20mm thick cement plaster in TWO COATS for external wall,</t>
    </r>
    <r>
      <rPr>
        <sz val="11"/>
        <rFont val="Arial"/>
        <family val="2"/>
      </rPr>
      <t xml:space="preserve"> under layer 12mm thick cement plaster in cement mortar 1:4, top layer 8mm thick cement plaster in cement mortar 1:6, to stone, brick and concrete block masonry, finishing as specified to line and level. The rate is </t>
    </r>
    <r>
      <rPr>
        <b/>
        <sz val="11"/>
        <rFont val="Arial"/>
        <family val="2"/>
      </rPr>
      <t xml:space="preserve"> including cost of plaster grooves at junctions of column, masonry wall, beam, roof slab  etc., as per drawing and instruction of Architect and EIC. GI plaster mesh for joints</t>
    </r>
    <r>
      <rPr>
        <sz val="11"/>
        <rFont val="Arial"/>
        <family val="2"/>
      </rPr>
      <t xml:space="preserve">, </t>
    </r>
    <r>
      <rPr>
        <b/>
        <sz val="11"/>
        <rFont val="Arial"/>
        <family val="2"/>
      </rPr>
      <t xml:space="preserve">providing grooves in plastering on the wall 2.5 to 4 cms wide to required depth as per drawings, </t>
    </r>
    <r>
      <rPr>
        <sz val="11"/>
        <rFont val="Arial"/>
        <family val="2"/>
      </rPr>
      <t xml:space="preserve"> top layer finished with sponge for sand face plaster. The rate shall include</t>
    </r>
    <r>
      <rPr>
        <b/>
        <sz val="11"/>
        <rFont val="Arial"/>
        <family val="2"/>
      </rPr>
      <t xml:space="preserve"> addition of approved water-proof compound (dosage as per manufacturers specification)</t>
    </r>
    <r>
      <rPr>
        <sz val="11"/>
        <rFont val="Arial"/>
        <family val="2"/>
      </rPr>
      <t>, rounding off all corners wherever required, at all levels and lifts, double scaffolding, etc. including cost of materials, labour, curing, complete as per specification.
Note: 1. Only P-sand to be used for plastering.</t>
    </r>
  </si>
  <si>
    <t>119/15.51.2 &amp; 128/15.106</t>
  </si>
  <si>
    <r>
      <rPr>
        <b/>
        <sz val="11"/>
        <rFont val="Arial"/>
        <family val="2"/>
      </rPr>
      <t>Providing and painting two coats of plastic emulsion paint</t>
    </r>
    <r>
      <rPr>
        <sz val="11"/>
        <rFont val="Arial"/>
        <family val="2"/>
      </rPr>
      <t xml:space="preserve"> (Asian Paints or approved equivalent) of approved colour and shade </t>
    </r>
    <r>
      <rPr>
        <b/>
        <sz val="11"/>
        <rFont val="Arial"/>
        <family val="2"/>
      </rPr>
      <t>on Internal wall &amp; Ceiling surface</t>
    </r>
    <r>
      <rPr>
        <sz val="11"/>
        <rFont val="Arial"/>
        <family val="2"/>
      </rPr>
      <t xml:space="preserve"> with primer and two coats of Birla putty, surface  preparation on walls for any unevenness shall be made good by applying putty,  scrapping and levelling using steel blade and preparing the surface even and smooth by using different grade sand papers after it dries, including cost of all materials, labour, double scaffolding, cleaning paint stains wherever required,  etc. Nothing extra payable on account of surface preparation as described above, complete as per specification with all lead and lift as directed by the EIC.
(</t>
    </r>
    <r>
      <rPr>
        <b/>
        <sz val="11"/>
        <rFont val="Arial"/>
        <family val="2"/>
      </rPr>
      <t xml:space="preserve">Sequence of work </t>
    </r>
    <r>
      <rPr>
        <sz val="11"/>
        <rFont val="Arial"/>
        <family val="2"/>
      </rPr>
      <t>shall be sanding of existing wall + 1st primer + 1st coat readymade acrylic putty + 2nd coat of readymade acrylic putty + 2nd coat primer + 1st coat of approved shade paint + final coat of approved shade paint)</t>
    </r>
  </si>
  <si>
    <t>MR (Quote)</t>
  </si>
  <si>
    <r>
      <t xml:space="preserve">Providing </t>
    </r>
    <r>
      <rPr>
        <b/>
        <sz val="11"/>
        <rFont val="Arial"/>
        <family val="2"/>
      </rPr>
      <t>Acrylic Co-polymer  Synthetic plaster,</t>
    </r>
    <r>
      <rPr>
        <sz val="11"/>
        <rFont val="Arial"/>
        <family val="2"/>
      </rPr>
      <t xml:space="preserve"> reinforced with suitable mineral extenders (granule size varying from 1.4mmto 1.8mm) resistant to vagories of exterior exposer and is UV resistant. This finish should be coated on an evenly applied to the plumb - sand cement plaster, by trowel (Shape and colour will be selected by Architect). Subsequently, one coat of </t>
    </r>
    <r>
      <rPr>
        <b/>
        <sz val="11"/>
        <rFont val="Arial"/>
        <family val="2"/>
      </rPr>
      <t>SURFA NOVA and</t>
    </r>
    <r>
      <rPr>
        <sz val="11"/>
        <rFont val="Arial"/>
        <family val="2"/>
      </rPr>
      <t xml:space="preserve"> two or more</t>
    </r>
    <r>
      <rPr>
        <b/>
        <sz val="11"/>
        <rFont val="Arial"/>
        <family val="2"/>
      </rPr>
      <t xml:space="preserve"> coats of SURFEX pure Acrylic Exterior paint </t>
    </r>
    <r>
      <rPr>
        <sz val="11"/>
        <rFont val="Arial"/>
        <family val="2"/>
      </rPr>
      <t xml:space="preserve">should be applied as per manufacture's Specifications, the total thickness of the system should be 2mm, rate should include scaffolding and application as per approved shape, color etc. complete as per specification. </t>
    </r>
    <r>
      <rPr>
        <b/>
        <sz val="11"/>
        <rFont val="Arial"/>
        <family val="2"/>
      </rPr>
      <t>The rate is inclusive of providing Grooves as per design and drawings At all levels.</t>
    </r>
  </si>
  <si>
    <r>
      <t>Providing and painting with</t>
    </r>
    <r>
      <rPr>
        <b/>
        <sz val="11"/>
        <rFont val="Arial"/>
        <family val="2"/>
      </rPr>
      <t xml:space="preserve"> External existing Textured walls in one or more coats of SURFEX pure Acrylic Exterior paint should be applied as per manufacture's Specifications </t>
    </r>
    <r>
      <rPr>
        <sz val="11"/>
        <rFont val="Arial"/>
        <family val="2"/>
      </rPr>
      <t>(Colours to be matched with Existing paitning. Samples to be approved before painting) to give an even shade after throughly brooming the surface to remove all dirt and loose powered materials, free from mortar drops and other forign matter cost of materials, labours, scaffolding charges, complete as per specification. 
Basement, Ground &amp; First floor External Walls.</t>
    </r>
  </si>
  <si>
    <t>120/15.53.2</t>
  </si>
  <si>
    <r>
      <t xml:space="preserve">Providing and </t>
    </r>
    <r>
      <rPr>
        <b/>
        <sz val="11"/>
        <rFont val="Arial"/>
        <family val="2"/>
      </rPr>
      <t>finishing walls in two coats with waterproof cement paint with primer of approved brand and shade</t>
    </r>
    <r>
      <rPr>
        <sz val="11"/>
        <rFont val="Arial"/>
        <family val="2"/>
      </rPr>
      <t xml:space="preserve"> to give an even shade after throughly brooming the surface to remove all dirt and loose powered materials, free from mortar drops and other forign matter cost of materials, labours, scaffolding charges, complete as per specification. </t>
    </r>
    <r>
      <rPr>
        <b/>
        <sz val="11"/>
        <rFont val="Arial"/>
        <family val="2"/>
      </rPr>
      <t>Parapet wall Inside and other Places.</t>
    </r>
  </si>
  <si>
    <t>117/15.38</t>
  </si>
  <si>
    <r>
      <rPr>
        <b/>
        <sz val="11"/>
        <rFont val="Arial"/>
        <family val="2"/>
      </rPr>
      <t xml:space="preserve">Providing and applying white washing to wall and ceiling </t>
    </r>
    <r>
      <rPr>
        <sz val="11"/>
        <rFont val="Arial"/>
        <family val="2"/>
      </rPr>
      <t xml:space="preserve">surface in two coats with lime of approved quality conforming to IS-712 all as per specification to give an even shade incliding cost of materials, scaffolding charges, labour complete as per specification and as directed by EIC. </t>
    </r>
    <r>
      <rPr>
        <b/>
        <sz val="11"/>
        <rFont val="Arial"/>
        <family val="2"/>
      </rPr>
      <t>For shaft, lift internal walls and ceiling.
At all levels.</t>
    </r>
  </si>
  <si>
    <t>Total of Finishing works</t>
  </si>
  <si>
    <t>110/14.48.1</t>
  </si>
  <si>
    <r>
      <t xml:space="preserve">Providing and laying </t>
    </r>
    <r>
      <rPr>
        <b/>
        <sz val="11"/>
        <rFont val="Arial"/>
        <family val="2"/>
      </rPr>
      <t xml:space="preserve">flooring &amp; Skirting using combination of pre polished 19mm thick water cut/gang saw (width not less than 1200mm) as per drawing and design </t>
    </r>
    <r>
      <rPr>
        <sz val="11"/>
        <rFont val="Arial"/>
        <family val="2"/>
      </rPr>
      <t>at all levels and heights of approved size, quality, type and colour as per sample approved for flooring and skirting in approved shape and pattern in true line and level to required slope,  laid over 20mm thick base cement mortar 1:4 (1 cement : 4 coarse sand) and pointing with Latapoxy SP 100 joint filler compound of Laticrete (or approved equivalent) to match the shade of the slab, cutting to required sizes, surface preparation, levelling the existing flooring with mortar wherever required, forming pattern as per drawing and design specified by dry setting got approved before laying, with paper joints and / or using 3mm wide plastic spacers (wherever specified) during fixing to achieve a perfectly straight joint line and grouting of all joints with matching colour compound, keeping the floor work well wetted during curing period including cost of all materials, labour, transportation, conveyance of all material and all other incidental charges, etc. for successful completion of the work, complete all as per specifications, drawings and as directed by the Engineer-in-Charge.</t>
    </r>
  </si>
  <si>
    <t>The rate shall be inclusive of wastages, protection with POP of sufficient thickness over polythene sheet underlay including all maintenance till handing over, cleaning / wash with detergents / cleaning agents etc. carting away debris to outside the premises, HOM of machinery, labour, etc. complete.
Note: 1. Quoted rate shall be all inclusive, supplied at site, including loading, unloading, transportation, shifting, lifting, wastage, insurances and all taxes etc.
2. The Quoted rate shall include 15-25mm screed concrete for undulation in the slab and to match the flooring of Granite/Cement and Vitrified tiles.
2. The Quotes rate shall include Providing and fixing PVC Expansion joint strip make of M/s. Arpitha exports for Vitrified and Granite flooring.
3. The 10% of completed value of this item shall be released after removal of Polythene sheet, POP, Cleaning, conveying of Debris etc., after satisfaction of EIC/Architect.
4. Using combination of TWO different shades / colour / texture.
4. Consider Basic cost of Granite at Rs1400/Sqm excluding tax, loading, unloading, transportation, shifting, lifting, wastage, insurances etc.</t>
  </si>
  <si>
    <t>109/14.45(basic cost Rs 319.00 added)</t>
  </si>
  <si>
    <r>
      <t>Providing flooring with 60 cms x 60 cms size,</t>
    </r>
    <r>
      <rPr>
        <b/>
        <sz val="11"/>
        <rFont val="Arial"/>
        <family val="2"/>
      </rPr>
      <t xml:space="preserve"> Vitrified  tiles (Double Charged) </t>
    </r>
    <r>
      <rPr>
        <sz val="11"/>
        <rFont val="Arial"/>
        <family val="2"/>
      </rPr>
      <t xml:space="preserve">of  approved make (Somany/Johnson/ Kajaria / Nitco/ RAK) for </t>
    </r>
    <r>
      <rPr>
        <b/>
        <sz val="11"/>
        <rFont val="Arial"/>
        <family val="2"/>
      </rPr>
      <t xml:space="preserve">flooring, Skirting </t>
    </r>
    <r>
      <rPr>
        <sz val="11"/>
        <rFont val="Arial"/>
        <family val="2"/>
      </rPr>
      <t>laid on a bed of 12 mm thick cement mortar 1:3 mix, flush pointing with Latapoxy SP 100 joint filler compound of Laticrete (or approved equivalent) to match the colour of  tile.  The rate to include chamfering of tiles wherever required, cutting to required sizes, surface preparation, levelling the existing flooring with mortar wherever required, forming pattern as per drawing and design specified by dry setting get approved before laying, with paper joints and/or using 2-3mm wide plastic spacers (wherever specified) during fixing of tile to achieve a perfectly straight joint line and grouting of all joints with matching colour compound, watering, etc. The rate shall be inclusive of wastages, protection with POP of sufficient thickness over polythene sheet underlay including all maintenance till handing over, cleaning / wash with detergents / cleaning agents etc. carting away debris to outside the premises, HOM of machinery, labour, etc. complete and as per direction of EIC.  directed by the Architects including curing, acid  wash etc., complete.</t>
    </r>
  </si>
  <si>
    <t>Note:1. The Quoted rate shall include 25-40mm screed concrete for undulation in the slab and to match the flooring of Granite/Cement and Vitrified tiles.
2. The Quotes rate shall include Providing and fixing PVC Expansion joint strip make of M/s. Arpitha exports for Vitrified and Granite flooring.
3. Consider Basic cost of Granite at Rs 700/Sqm excluding tax, loading, unloading, transportation, shifting, lifting, wastage, insurances etc.
At All Levels.</t>
  </si>
  <si>
    <r>
      <t>Providing flooring with 60 cms x 60 cms size,</t>
    </r>
    <r>
      <rPr>
        <b/>
        <sz val="11"/>
        <rFont val="Arial"/>
        <family val="2"/>
      </rPr>
      <t xml:space="preserve"> Vitrified  tiles MATT finish (Double Charged) </t>
    </r>
    <r>
      <rPr>
        <sz val="11"/>
        <rFont val="Arial"/>
        <family val="2"/>
      </rPr>
      <t xml:space="preserve">of  approved make (Somany/Johnson/ Kajaria / Nitco/ RAK) for </t>
    </r>
    <r>
      <rPr>
        <b/>
        <sz val="11"/>
        <rFont val="Arial"/>
        <family val="2"/>
      </rPr>
      <t xml:space="preserve">flooring, skirting </t>
    </r>
    <r>
      <rPr>
        <sz val="11"/>
        <rFont val="Arial"/>
        <family val="2"/>
      </rPr>
      <t>laid on a bed of 12 mm thick cement mortar 1:3 mix, flush pointing with Latapoxy SP 100 joint filler compound of Laticrete (or approved equivalent) to match the colour of  tile.  The rate to include chamfering of tiles wherever required, cutting to required sizes, surface preparation, levelling the existing flooring with mortar wherever required, forming pattern as per drawing and design specified by dry setting get approved before laying, with paper joints and/or using 2-3mm wide plastic spacers (wherever specified) during fixing of tile to achieve a perfectly straight joint line and grouting of all joints with matching colour compound, watering, etc. The rate shall be inclusive of wastages, protection with POP of sufficient thickness over polythene sheet underlay including all maintenance till handing over, cleaning / wash with detergents / cleaning agents etc. carting away debris to outside the premises, HOM of machinery, labour, etc. complete and as per direction of EIC.  directed by the Architects including curing, acid  wash etc., complete.</t>
    </r>
  </si>
  <si>
    <r>
      <t xml:space="preserve">Providing and laying </t>
    </r>
    <r>
      <rPr>
        <b/>
        <sz val="11"/>
        <rFont val="Arial"/>
        <family val="2"/>
      </rPr>
      <t>flooring using prepolished Granite 19mm thk water cut/ Gang saw</t>
    </r>
    <r>
      <rPr>
        <sz val="11"/>
        <rFont val="Arial"/>
        <family val="2"/>
      </rPr>
      <t>,</t>
    </r>
    <r>
      <rPr>
        <b/>
        <sz val="11"/>
        <rFont val="Arial"/>
        <family val="2"/>
      </rPr>
      <t xml:space="preserve"> for staircase/ Step treads and risers</t>
    </r>
    <r>
      <rPr>
        <sz val="11"/>
        <rFont val="Arial"/>
        <family val="2"/>
      </rPr>
      <t xml:space="preserve"> over existing cement concrete bed, laid to line and level in C.M 1:3 average 20mm thick and jointed with cement slurry mixed with pigment to match the shade of the granite, pointed with Latapoxy SP 100 joint filler compound of Laticrete (or approved equivalent) to match the colour of  granite including surface levelling and dry setting before fixing, curing, cleaning, etc., complete. The work includes cutting </t>
    </r>
    <r>
      <rPr>
        <b/>
        <sz val="11"/>
        <rFont val="Arial"/>
        <family val="2"/>
      </rPr>
      <t>4 line grooves not less than 5mm wide for antiskidding, and chamfering of the edges of the tread.</t>
    </r>
  </si>
  <si>
    <t>The work is inclusive of covering the granite with plaster of paris layer over polythene sheet and removing the same  and cleaning  before handing over as per instructions of the Engineer in charge, etc., to complete. 
Consider Basic cost of Granite at Rs1400/Sqm excluding tax, loading, unloading, transportation, shifting, lifting, wastage, insurances etc. Price is all inclusive, supplied at site, loading, unloading, transportation, shifting, lifting, wastage, insurances and all taxes, etc.</t>
  </si>
  <si>
    <t>108/14.36.3</t>
  </si>
  <si>
    <r>
      <rPr>
        <b/>
        <sz val="11"/>
        <rFont val="Arial"/>
        <family val="2"/>
      </rPr>
      <t>Providing and laying in floor, Non-slip CERAMIC TILES</t>
    </r>
    <r>
      <rPr>
        <sz val="11"/>
        <rFont val="Arial"/>
        <family val="2"/>
      </rPr>
      <t xml:space="preserve"> of approved make in all colours, combination of shades, at all levels and heights of approved size, quality, type and colour as per sample approved for flooring (Confirming to IS15622) in approved shape and pattern in true line and level to required slope, laid on a bed of 12mm thick cement mortar 1:3 and pointing with Latapoxy SP 100 joint filler compound of Laticrete (or approved equivalent) of matching colour shade as per manufacturer's specification, including chamfering of tiles wherever required, cutting to required sizes, surface preparation, levelling the existing flooring with mortar wherever required, forming pattern as per drawing and design specified by dry setting get approved before laying, with paper joints and/or using 2mm wide plastic spacers (wherever specified) during fixing of tile to achieve a perfectly straight joint line and grouting of all joints with matching colour compound, watering, etc. The rate shall be inclusive of wastages, protection with POP of sufficient thickness over polythene sheet underlay including all maintenance till handing over, cleaning / wash with detergents / cleaning agents etc. carting away debris to outside the premises, HOM of machinery, labour, etc. complete and as per direction of EIC. </t>
    </r>
  </si>
  <si>
    <t>Note: (i) Quoted rate shall be all inclusive, supplied at site, including loading, unloading, transportation, shifting, lifting, wastage, insurances and all taxes etc.
(ii) Approved Make: RAK or equivalent. 
(iii) Consider Basic cost of tiles at Rs 600/Sqm excluding tax, transportation, wastage, loading and unloading.</t>
  </si>
  <si>
    <t>108/14.41.2</t>
  </si>
  <si>
    <r>
      <t xml:space="preserve">Providing and fixing for Dado / Cladding GLAZED TILES of approved make in all colours including highlighter tiles, </t>
    </r>
    <r>
      <rPr>
        <sz val="11"/>
        <rFont val="Arial"/>
        <family val="2"/>
      </rPr>
      <t xml:space="preserve">combination of shades, at all levels and heights of approved size, quality, type and colour as per sample approved Confirming to IS1542-1960 in approved shape and pattern in true line and level, over existing rough finish plaster, set in 10mm thick cement plaster 1:3 and pointing with Latapoxy SP 100 joint filler compound of Laticrete (or approved equivalent) of matching colour shade as per manufacturer's specification, including chamfering of tiles wherever required, cutting to required sizes, surface preparation, levelling the existing surface with mortar wherever required, forming pattern as per design and drawings by dry setting get approved before laying, with paper joints and/or using 2mm wide plastic spacers (wherever specified) during fixing of tile to achieve a perfectly straight joint line and grouting of all joints with matching colour compound (after removing spacers), providing 10mm groove at junction of Dado and wall plastering, watering, etc. </t>
    </r>
    <r>
      <rPr>
        <b/>
        <sz val="11"/>
        <rFont val="Arial"/>
        <family val="2"/>
      </rPr>
      <t>The work includes providing and fixing PVC inner corner tile beading / external round edge trims of nominal thickness 1.2 mm of approved colours and required depths for vertical and horizontal corners and edges including preparation of surface and to tile edges in contact with Doors / Windows / Ventilators, etc</t>
    </r>
    <r>
      <rPr>
        <sz val="11"/>
        <rFont val="Arial"/>
        <family val="2"/>
      </rPr>
      <t>. The rate shall be inclusive of wastages, HOM of machinery, labour, curing, etc. complete and as per direction of EIC.</t>
    </r>
  </si>
  <si>
    <t>119/14.67</t>
  </si>
  <si>
    <r>
      <rPr>
        <b/>
        <sz val="11"/>
        <rFont val="Arial"/>
        <family val="2"/>
      </rPr>
      <t xml:space="preserve">Providing and laying wall cladding using combination of prepolished Granite 19mm (± 1mm ) thk water cut/ Gangsaw </t>
    </r>
    <r>
      <rPr>
        <sz val="11"/>
        <rFont val="Arial"/>
        <family val="2"/>
      </rPr>
      <t xml:space="preserve">(minimum width of the granite 1200mm) </t>
    </r>
    <r>
      <rPr>
        <b/>
        <sz val="11"/>
        <rFont val="Arial"/>
        <family val="2"/>
      </rPr>
      <t xml:space="preserve">as per drawing and design for Corridor walls 1.20mtr height, </t>
    </r>
    <r>
      <rPr>
        <sz val="11"/>
        <rFont val="Arial"/>
        <family val="2"/>
      </rPr>
      <t xml:space="preserve"> to required size and shape of approved  shade/colour over 25mm (average) thick base in CM  1:3 and jointed with white cement slurry mixed with pigment to match the shade of the granite, pointed with ready made pointing compound to match the colour of the granite,  pattern with paper joints, including surface leveling and dry setting before fixing, curing, cleaning, etc., complete. The work includes making 'V' groove at every joint and 6 to 7mm champering / half / full round bull nosing of top projected corner edge and polishering the top surface as per design, etc., complete. The work is inclusive of cleaning  before handing over as per instructions of the Engineer-in-charge. (Price is all inclusive, GI/AL anchor clamps, supplied at site, loading, unloading, transportation, shifting, lifting, wastage, insurances and all taxes, etc.)</t>
    </r>
  </si>
  <si>
    <t>Consider Basic cost of Granite at Rs 1400/Sqm excluding tax, loading, unloading, transportation, shifting, lifting, wastage, insurances etc.</t>
  </si>
  <si>
    <r>
      <rPr>
        <b/>
        <sz val="11"/>
        <rFont val="Arial"/>
        <family val="2"/>
      </rPr>
      <t xml:space="preserve">Providing and laying wall cladding using combination of prepolished Granite 19mm (± 1mm ) thk water cut/ Gangsaw (minimum width of the granite 1200mm) as per drawing and design for Lift wall, </t>
    </r>
    <r>
      <rPr>
        <sz val="11"/>
        <rFont val="Arial"/>
        <family val="2"/>
      </rPr>
      <t xml:space="preserve">to required size and shape of approved  shade/colour over 25mm (average) thick base in CM  1:3 and jointed with white cement slurry mixed with pigment to match the shade of the granite, pointed with ready made pointing compound to match the colour of the granite,  pattern with paper joints, including surface leveling and dry setting before fixing, curing, cleaning, etc., complete. </t>
    </r>
    <r>
      <rPr>
        <b/>
        <sz val="11"/>
        <rFont val="Arial"/>
        <family val="2"/>
      </rPr>
      <t>The work includes making 'V' groove at every joint and 6 to 7mm champering / half / full round bull nosing of top projected corner edge and polishering the top surface as per design, etc</t>
    </r>
    <r>
      <rPr>
        <sz val="11"/>
        <rFont val="Arial"/>
        <family val="2"/>
      </rPr>
      <t>., complete. The work is inclusive of cleaning  before handing over as per instructions of the Engineer-in-charge. (Price is all inclusive, GI/AL anchor clamps, supplied at site, loading, unloading, transportation, shifting, lifting, wastage, insurances and all taxes, etc.)
(Basic price Rs 1,400/Sqm,  excluding tax, supplied at site, loading, unloading, transportation, shifting, lifting, wastage, insurances etc.)</t>
    </r>
  </si>
  <si>
    <r>
      <t xml:space="preserve">Providing and fixing </t>
    </r>
    <r>
      <rPr>
        <b/>
        <sz val="11"/>
        <rFont val="Arial"/>
        <family val="2"/>
      </rPr>
      <t>250mm width granite slab top using prepolished Granite 19mm (± 1mm) thk water cut/ Gang saw</t>
    </r>
    <r>
      <rPr>
        <sz val="11"/>
        <rFont val="Arial"/>
        <family val="2"/>
      </rPr>
      <t>,</t>
    </r>
    <r>
      <rPr>
        <b/>
        <sz val="11"/>
        <rFont val="Arial"/>
        <family val="2"/>
      </rPr>
      <t xml:space="preserve"> </t>
    </r>
    <r>
      <rPr>
        <sz val="11"/>
        <rFont val="Arial"/>
        <family val="2"/>
      </rPr>
      <t xml:space="preserve">over brick/block/concrete masonry wall, to required size and shape of approved shade/colour over 25mm (average) thick base in CM  1:3 and jointed with white cement slurry mixed with pigment to match the shade of the granite, pointed with ready made pointing compound to match the colour of the granite,  including surface levelling and dry setting before fixing, curing, cleaning, etc., complete. </t>
    </r>
  </si>
  <si>
    <r>
      <t xml:space="preserve">The work includes 6 to 7mm chamfering / half / full round bull nosing to all exposed edges as per design, etc., complete. The work is inclusive of cleaning  before handing over as per instructions of the Engineer-in-charge (Price is all inclusive, supplied at site, loading, unloading, transportation, shifting, lifting, wastage, insurances and all taxes, etc.)
</t>
    </r>
    <r>
      <rPr>
        <b/>
        <sz val="11"/>
        <rFont val="Arial"/>
        <family val="2"/>
      </rPr>
      <t>Ledge wall Top. At All Levels</t>
    </r>
  </si>
  <si>
    <t>Rmt</t>
  </si>
  <si>
    <r>
      <t xml:space="preserve">Providing and laying </t>
    </r>
    <r>
      <rPr>
        <b/>
        <sz val="11"/>
        <rFont val="Arial"/>
        <family val="2"/>
      </rPr>
      <t xml:space="preserve">Platform using prepolished 'JET BLACK' Granite 20mm thk </t>
    </r>
    <r>
      <rPr>
        <sz val="11"/>
        <rFont val="Arial"/>
        <family val="2"/>
      </rPr>
      <t xml:space="preserve"> to required size and shape of approved shade/colour laid on existing verticle supports and fixing in CM 1:3 proportion to line and level  and jointed with white cement slurry mixed with pigment to match the shade of the granite, pointed with ready made pointing compound to match the colour of the granite, pattern with paper joints,  including surface leveling and dry setting before fixing, curing, cleaning, etc., complete. </t>
    </r>
    <r>
      <rPr>
        <b/>
        <sz val="11"/>
        <rFont val="Arial"/>
        <family val="2"/>
      </rPr>
      <t>The work includes cutting for wash basin opening, jointing with silicon sealant,  champering / half / full round bull nosing to all exposed edges as per design</t>
    </r>
    <r>
      <rPr>
        <sz val="11"/>
        <rFont val="Arial"/>
        <family val="2"/>
      </rPr>
      <t>,</t>
    </r>
    <r>
      <rPr>
        <b/>
        <sz val="11"/>
        <rFont val="Arial"/>
        <family val="2"/>
      </rPr>
      <t xml:space="preserve"> </t>
    </r>
    <r>
      <rPr>
        <sz val="11"/>
        <rFont val="Arial"/>
        <family val="2"/>
      </rPr>
      <t>etc., complete. The work is inclusive of cleaning  before handing over as per instructions of the Engineer-in-charge (Price is all inclusive, supplied at site, loading, unloading, transportation, shifting, lifting, wastage, insurances and all taxes, etc.) At all levels   (600mm clear width)</t>
    </r>
  </si>
  <si>
    <r>
      <rPr>
        <b/>
        <sz val="11"/>
        <rFont val="Arial"/>
        <family val="2"/>
      </rPr>
      <t xml:space="preserve">Providing and laying Verticle Support for wash basin counter Platform using prepolished 'JET BLACK' Granite 20mm thk both side polished </t>
    </r>
    <r>
      <rPr>
        <sz val="11"/>
        <rFont val="Arial"/>
        <family val="2"/>
      </rPr>
      <t xml:space="preserve">to required size and shape of approved shade/colour fixing in CM 1:3 and or fixing compound to line and level and jointed with white cement slurry mixed with pigment to match the shade of the granite, pointed with ready made pointing compound to match the colour of the granite, pattern with paper joints,  including fixing, curing, cleaning, etc., complete. </t>
    </r>
    <r>
      <rPr>
        <b/>
        <sz val="11"/>
        <rFont val="Arial"/>
        <family val="2"/>
      </rPr>
      <t>The work includes jointing with silicon sealant,  champering / half round bull nosing to all exposed edges as per design</t>
    </r>
    <r>
      <rPr>
        <sz val="11"/>
        <rFont val="Arial"/>
        <family val="2"/>
      </rPr>
      <t>,</t>
    </r>
    <r>
      <rPr>
        <b/>
        <sz val="11"/>
        <rFont val="Arial"/>
        <family val="2"/>
      </rPr>
      <t xml:space="preserve"> </t>
    </r>
    <r>
      <rPr>
        <sz val="11"/>
        <rFont val="Arial"/>
        <family val="2"/>
      </rPr>
      <t>etc., complete. The work is inclusive of cleaning  before handing over as per instructions of the Engineer-in-charge (Price is all inclusive, supplied at site, loading, unloading, transportation, shifting, lifting, wastage, insurances and all taxes, etc.)</t>
    </r>
  </si>
  <si>
    <t>110/14.52</t>
  </si>
  <si>
    <r>
      <rPr>
        <b/>
        <sz val="11"/>
        <rFont val="Arial"/>
        <family val="2"/>
      </rPr>
      <t>Providing and laying plat form using prepolished, water cut / gang saw 40mm thick telephonic Black Granite</t>
    </r>
    <r>
      <rPr>
        <sz val="11"/>
        <rFont val="Arial"/>
        <family val="2"/>
      </rPr>
      <t xml:space="preserve"> laid on existing vertical -supports and fixing in CM 1:3 proportion. Including cutting to required shape, pattern with paper joints, including full rounding for nosing, finished with cement mortar, pointed with colour pigments to match the colour of slab making through jointing with sealant including cost of all materials, mortar, labour, curing etc., complete as per specification.</t>
    </r>
  </si>
  <si>
    <t>Total of flooring work</t>
  </si>
  <si>
    <t>JOINERY WORK</t>
  </si>
  <si>
    <t xml:space="preserve">Providing and fixing single leaf 35mm flush shutters both side laminated with SAL Wood door frame and top louvered glazed ventilators as per details below.   </t>
  </si>
  <si>
    <t xml:space="preserve">Door frame </t>
  </si>
  <si>
    <t xml:space="preserve">Frame Sal wood  65mmx125mm (finished size) all-round as per profile to take rebate for plastering. </t>
  </si>
  <si>
    <t>Applying two coats of hot bitumen applied to rear of frame in contact with masonry or concrete surface.</t>
  </si>
  <si>
    <t>Fixing frame in existing opening including embedding in  floors or walls cutting masonry for holdfasts, embedding 8 Nos  MS hold fasts flats  25mm x 6mm thick and 150mm long, splayed/bent for anchorage, grouted in concrete 1:2:4 (150x150x150mm)</t>
  </si>
  <si>
    <t>Painting with two or more coats of Enamel over a coat of wood primer, with necessary  sealer, putty, etc.</t>
  </si>
  <si>
    <t xml:space="preserve">Ventilator </t>
  </si>
  <si>
    <t xml:space="preserve">Sal wood  65mmx125mm (finished size) all-round as per profile to take rebate for plastering. </t>
  </si>
  <si>
    <t xml:space="preserve">6mm thick plain glass 125mm width fixed to the frame  finished with two or more coats of Enamel paint over a coat of wood primer, with necessary  sealer, putty, etc. complete, as per design and drawings </t>
  </si>
  <si>
    <t>Shutters</t>
  </si>
  <si>
    <t>FLUSH shutters of excellent quality, BIS approved ISI marked 35mm thick flush (Kitply / Duro / Archid / Green ply / KSFIC) Single leaf / Double leaf of solid core of block board type bonded with phenol formaldehyde synthetic resin thermo pressed with 8 mm thick teak wood tongue and groove external lipping. The construction procedure of the shutter should be as per IS: 2202. The shutter shall be shop prepared for taking mortise lock or latches suitable lock block of wood may be provided for fixing the hardware. The size of block, shall perfectly correspond to the maximum size of lock, covered in IS: 2209. All the four edges of the door shutter shall be square. The shutter shall be free from twist or warp in its plane and of required size etc. complete.</t>
  </si>
  <si>
    <t xml:space="preserve">HARDWARES: Make: Dorma/Dorset </t>
  </si>
  <si>
    <t xml:space="preserve">Providing and fixing the following hardware's in position in the doors supplied with all necessary accessories etc. complete, as per specification. </t>
  </si>
  <si>
    <t>HINGES: Stainless steel brush / satin finish double ball bearing butt hinges with SS screws of size 100 x 75 x 3 mm thick of approved make suitably for Single leaf door. Stainless steel conforming to SS 316 L. FOUR No’s for Single Leaf Shutter.</t>
  </si>
  <si>
    <t>Stainless steel brush finished:  Al-drop 300mm long  19mm dia, Long tower bolt 2 Nos, Door stopper 1 Nos, Handles 2nos 'D' TYPE 200-300mm long and necessary bushes.</t>
  </si>
  <si>
    <t>Sal Wood frame and Fully flush shutter with commercial ply, on both sides and finished with 1.0mm thick laminate of approved colour, make and shade. (Consider Basic Cost of Laminate Rs 550/Sqm excluding tax, transportation, wastage, loading and unloading etc.)
The rate should be inclusive of all items, fixtures,  finishing, fixing, complete as per drawing and specifications.</t>
  </si>
  <si>
    <t xml:space="preserve">Providing and fixing single leaf 35mm flush shutters both side laminated with SAL Wood door frame and top fixed glazed ventilators as per details below.   </t>
  </si>
  <si>
    <t>6mm thick plain glass fixed to the frame with necessary wood beadings finished with Painting with two or more coats of Enamel over a coat of wood primer, with necessary  sealer, putty, etc.</t>
  </si>
  <si>
    <t>Providing and fixing to frame 10 sq mm brite rods at 100mm c/c. Painting with a coat of red lead primer and 2 coats of enamel paint of approved colour</t>
  </si>
  <si>
    <t xml:space="preserve">Providing and fixing single leaf 35mm flush shutters both side laminated (With View Panel) with SAL Wood door frame  as per details below.   </t>
  </si>
  <si>
    <t xml:space="preserve">View panel of size 200x1700mm in shutter with 4mm thick pin headed glass fixed with necessary  wood beadings finished with  two or more coats of Enamel paint over a coat of wood primer, with necessary  sealer, putty, etc., complete, as per design and drawings </t>
  </si>
  <si>
    <r>
      <t xml:space="preserve">Providing &amp; fixing of the MS steel door </t>
    </r>
    <r>
      <rPr>
        <sz val="11"/>
        <rFont val="Arial"/>
        <family val="2"/>
      </rPr>
      <t xml:space="preserve">made out of pressed steel 60mm x 90mm of 18 gauge for frame and shutters made out of 25mmx25mmx6mm M.S angle with 18 SWG gauge metal panels welded to the shutters frame. Two number of 20mm x 6mm flats to be welded behind the shutters of 1/3 from the top and 1/3 from the bottom, one number M.S. flat 32 mm x 4mm to be welded horizontally at the centre of the shutter frame. Entire frames to be fixed in the masonry with hold fast 6 numbers of 25mmx4mm 40 cms. Long embedded in C.C 1:3:6 with granite metal of size 20mm and down size jelly. The hollow section of the door frames to be filled with C.C 1:2:4: compacted  fully. </t>
    </r>
    <r>
      <rPr>
        <b/>
        <sz val="11"/>
        <rFont val="Arial"/>
        <family val="2"/>
      </rPr>
      <t xml:space="preserve">
Note: To be matched with Existing terrace door.
Terrace floor/Head room</t>
    </r>
  </si>
  <si>
    <r>
      <t xml:space="preserve">Providing and fixing fiber glass reinforced doors with FRP frame </t>
    </r>
    <r>
      <rPr>
        <sz val="11"/>
        <rFont val="Arial"/>
        <family val="2"/>
      </rPr>
      <t>having the outer section injection moulded of thickness 3mm lamination, the core of the frame being hard wood / block board confirming to IS1659 -1990. The frame should be termite, borer proof, water resistant and with no wrapage. The frame should be finished with coat of surfacer/finer in grey with two coats of approved polyurathene paint. The sectional size of the frame should be 100x50 mm. The FRP flush shutter should be of solid core block board 30mm thick confirming to IS 1659 - 1990, laminated with plane 0.5mm  thick FRP  lamination on both faces using superior glue confirming to IS 4835-1979 and should be termite and borer proof and water resistant. The door should confirm to IS 4020-1994. The door shutter should be finished with surface primer in grey colour and two coats of polyurathene  paint of approved make and colour. The rate should be inclusive of necessary  hardware, hinges (heavy duty aluminum  fixtures), powder coated tower bolts all drop 200mm long etc., complete. The frame should fixed to the masonry are concrete walls by means of self expanding screws.The hollow sections of the frame should be filled with  PCC as per the  instructions of the Engineer-in-charge.</t>
    </r>
  </si>
  <si>
    <r>
      <rPr>
        <b/>
        <sz val="11"/>
        <rFont val="Arial"/>
        <family val="2"/>
      </rPr>
      <t xml:space="preserve">Providing &amp; fixing of glazed Openable Window with Nylon mesh </t>
    </r>
    <r>
      <rPr>
        <sz val="11"/>
        <rFont val="Arial"/>
        <family val="2"/>
      </rPr>
      <t xml:space="preserve">made out of multi chambered UPVC (matching to RAL-9016) sections (Colour to be approved by Architect) with minimum TiO2 (Titanium Dioxide) at 6PHR with TPV (Thermo Plastic Vulcanized) and lead free with gaskets-grey colour having isolated drainage and reinforced with Galvanixed iron profiles throuh-out the openable frame. The frame having overall size of 88x55mm with GI reinforcement of 1mm thickness and openable shutter with overall size of 60x75 mm and GI reinforcement of 1.5mm thickness and mesh shutter of size 60x75mm. Glazing bead for fixing of glass shall be of size 20x34mm. Nylon mesh shall be provided in mesh shutter. Window shall be provided with 5mm plain float glass, standard hardware with friction hing &amp; multi point locking system with handle. The above frames are fixed to the concrete / masonry walls by means of self expanding screws and gaps to be filled with Sealant DOW Corning make on both sides. </t>
    </r>
    <r>
      <rPr>
        <b/>
        <sz val="11"/>
        <rFont val="Arial"/>
        <family val="2"/>
      </rPr>
      <t xml:space="preserve"> Make: Seccolar Window</t>
    </r>
  </si>
  <si>
    <t>Do-Same as Item no. 45 but 4mm Pin Head glass</t>
  </si>
  <si>
    <t>Do-Same as Item no. 45 for openable Ventilator with Nylon mesh 5mm Plain glass</t>
  </si>
  <si>
    <r>
      <rPr>
        <b/>
        <sz val="11"/>
        <rFont val="Arial"/>
        <family val="2"/>
      </rPr>
      <t xml:space="preserve">Providing &amp; fixing of 2.5 track x 2 Panel Sliding Windows With Nylon mesh </t>
    </r>
    <r>
      <rPr>
        <sz val="11"/>
        <rFont val="Arial"/>
        <family val="2"/>
      </rPr>
      <t xml:space="preserve">made out of multi chambered UPVC (matching to RAL-9013) sections and with minimum Tio2 (Titanium Dioxide) at 6PHR with TPV (Thermo Plastic Vulcanized) and lead free, gaskets-grey colour having isolated drainage and reinforced with Galvanized Iron profile throughtout the window frame. The outer frame having a overall size of 94 x 45mm with reinforcement of 1 mm thickness and sash with overall size of 39x58mm with reinforcement of 1.5 mm and mesh sash of size 25x58mm. Glazing bead for fixing of glass shall be of size 20x24mm. Nylon mesh shall be provided in mesh shutter. Windows shall be provided with 5 mm plain float glass, standard hardware and single point locking system of touch lock.
</t>
    </r>
    <r>
      <rPr>
        <b/>
        <sz val="11"/>
        <rFont val="Arial"/>
        <family val="2"/>
      </rPr>
      <t xml:space="preserve"> Make: Seccolar Window</t>
    </r>
  </si>
  <si>
    <t xml:space="preserve">Do-Same as Item no. 48 but for 2.5 track x 3 Panel Sliding Windows With Nylon mesh </t>
  </si>
  <si>
    <t>Do-Same as Item no. 48 but for 2.5 track x 2 Panel Sliding Windows With Nylon mesh - Top and Bottom Fixed Glass Panels (Fixed Glass frame having a size of 60 x 55mm)</t>
  </si>
  <si>
    <t>Do-Same as Item no. 48 but for 2.5 track x 3 Panel Sliding Windows With Nylon mesh - Top and Bottom Fixed Glass Panels (Fixed Glass frame having a size of 60 x 55mm)</t>
  </si>
  <si>
    <t>Do-Same as Item no. 48 but for 2.5 track x 4 Panel Sliding Windows With Nylon mesh - Top and Bottom Fixed Glass Panels (Fixed Glass frame having a size of 60 x 55mm)</t>
  </si>
  <si>
    <r>
      <t xml:space="preserve">Providing and fixing cold rolled </t>
    </r>
    <r>
      <rPr>
        <b/>
        <sz val="11"/>
        <rFont val="Arial"/>
        <family val="2"/>
      </rPr>
      <t xml:space="preserve">prepainted steel windows (Combination of side hung &amp; fixed windows) </t>
    </r>
    <r>
      <rPr>
        <sz val="11"/>
        <rFont val="Arial"/>
        <family val="2"/>
      </rPr>
      <t xml:space="preserve">of IS standards, made out of 0.6mm thick deep drawing quality galvanised on both sides     120gms/Sqm. Primer coat upto 5 microns with thermosetting epoxy resin and finish painted with a polyester based paint 20 microns thick. The size of profiles is approximately 46x52mm for external frames, 46x46mm section for shutters, 46x70mm section for centre mullion / transom and 18x31mm section is for fixing glasses. The section should be cut to length joint mitred and assembling by means of corner brackets made out of cold rolled cold annealed strips of 1.2mm thick duly galvanised and fixed with nickel plated self taping screws. </t>
    </r>
  </si>
  <si>
    <r>
      <t xml:space="preserve">The shutters are provided with approved quality of fixtures like handles made out of Zamac alloy die cast and powder coated, receiver made out of glass filled nylone and hinges made out of CRCA powder coated. </t>
    </r>
    <r>
      <rPr>
        <b/>
        <sz val="11"/>
        <rFont val="Arial"/>
        <family val="2"/>
      </rPr>
      <t>5mm thick Plain/pin headed Saint Gobain Glass</t>
    </r>
    <r>
      <rPr>
        <sz val="11"/>
        <rFont val="Arial"/>
        <family val="2"/>
      </rPr>
      <t xml:space="preserve"> should be supplied &amp; fixed with EPDM gaskets. Guard bars fabricated out of 10mm square bright bars shall be fixed horizontally at 125mm c/c by revetting to the external frame. The above frames are fixed to the concrete / masonry walls by means of self expanding screws.</t>
    </r>
    <r>
      <rPr>
        <b/>
        <sz val="11"/>
        <rFont val="Arial"/>
        <family val="2"/>
      </rPr>
      <t xml:space="preserve"> Make: Seccolar Window</t>
    </r>
  </si>
  <si>
    <r>
      <rPr>
        <b/>
        <sz val="11"/>
        <rFont val="Arial"/>
        <family val="2"/>
      </rPr>
      <t>Design, supply, fabrication and installations of structural glazing system of semi unitized with three barrier system in fixed and openable panels</t>
    </r>
    <r>
      <rPr>
        <sz val="11"/>
        <rFont val="Arial"/>
        <family val="2"/>
      </rPr>
      <t xml:space="preserve"> at all levels and heights of approved size, quality, type and colour as per sample approved, shape and pattern in true line and level, having main frame work of mullions and transoms mase out of specially designed extruded aluminium sections to with stand wind pressure of 180Kgs / Sqm and fixing the same at all levels and heights. The extruded section will be finished with electrolytically deposited colour anodic coating of approved colour and minimum 20microns thickness. The extruded aluminium sections will be 6063-T5 or T6 alloy confirming to ASTMB 221 or equivalent. Fixing of the main frame on to masonry walls/RC concrete surface with MS hot dip galvanised brackets fastening straps with nuts, bolts, rivets, anchors and other fastening materials of stainless steel make.</t>
    </r>
  </si>
  <si>
    <r>
      <t xml:space="preserve">Mullion: 2.2 ± 0.1 Kgs / m, Transom: 1.7 ± 0.1 Kgs / m, Sub Frame: 0.7 ± 0.1 Kgs / m, Structural sealant - DOW CORNING 995, Weather sealant - DOW CORNING 789/ equivalent, Gasket - micro cured (Online Curing) with shore A hardness of 60-65. 
</t>
    </r>
    <r>
      <rPr>
        <b/>
        <sz val="11"/>
        <rFont val="Arial"/>
        <family val="2"/>
      </rPr>
      <t>Glazing: Saint Gobain 6mm thk Heat Strengthened Glass, Colour to be approved by Architect.</t>
    </r>
  </si>
  <si>
    <t>The three barrier gasket system consists of EPDM gaskets to achieve the required compression and seal in the system. EPDM Gaskets shall be of micro cured (Online Curing) with shore A hardness of 60-65. Flashing / Trim / Floor Closure at Parapet level, floor level, beam bottom level and required flashings shall be provided continuously with required GI / Aluminium sheet. Internal and External concealed Flashings shall be 1.0mm thick GI sheet. External exposed flashing shall be 2mm thick Al. sheet with PVDF coated matching with external Aluminium profiles. Internal exposed flashing shall be 2mm thick. Aluminium sheet with powder coated matching with internal aluminium profiles.</t>
  </si>
  <si>
    <t>The system shall demonstrate performance for air seal / water seal / structural /seismic requirement. Onsite test for workmanship verification shall be carried out in stages for water penetration hose test as per AAMA 501.2 at minimum 6 locations.
At All Levels.</t>
  </si>
  <si>
    <t>TOTAL OF JOINERY WORKS</t>
  </si>
  <si>
    <t>45/7.39</t>
  </si>
  <si>
    <r>
      <t xml:space="preserve">Providing and fixing </t>
    </r>
    <r>
      <rPr>
        <b/>
        <sz val="11"/>
        <rFont val="Arial"/>
        <family val="2"/>
      </rPr>
      <t xml:space="preserve">304 -grade SS hand rail </t>
    </r>
    <r>
      <rPr>
        <sz val="11"/>
        <rFont val="Arial"/>
        <family val="2"/>
      </rPr>
      <t>of 14guage pipe Stainless steel hallow pipes, with 40mm dia verticals 1m height, at every 900mm c/c, with 100mm dia, 10 guage base plates  fixed to the floor/concrete/side surface using 4 Nos. anchor bolts. Top horizontal SS pipe 50mm dia and three rows of 25mm dia pipes to the vertical sides of the vertical pipe with equal spacing. Work is inclusive of cutting, welding, bending wherever necessary with suitable cup flanges at top, bottom and corner/end finishing with Matt/Shining, etc., including cost of all material, labour, HOM of equipment with all lead and lift, loading, unloading, transportation, wastage, taxes and all other incidental charges, etc., complete as per specification and design.
Note: The rate shall also include to cut, joint the new railing to existing railing, buffing, finishing etc. complete.</t>
    </r>
  </si>
  <si>
    <r>
      <rPr>
        <b/>
        <sz val="11"/>
        <rFont val="Arial"/>
        <family val="2"/>
      </rPr>
      <t xml:space="preserve">Providing, fabricating and fixing MS fixed grills of desired pattern, made up from combination of MS flat / angles / square brite bars / round bars </t>
    </r>
    <r>
      <rPr>
        <sz val="11"/>
        <rFont val="Arial"/>
        <family val="2"/>
      </rPr>
      <t>at required spacing as per approved design and drawings and fitted to masonry walls with holdfast into concrete blocks as per detail / masonry frame with screws, including cutting, welding, grouting to floor/masonry, grinding, wastages, labour, and finished with one coat of zinc coat primer with metal putty and two or more coat of specified colour enamel paint etc.  complete as per the specifications, drawings and instruction of EIC.</t>
    </r>
  </si>
  <si>
    <t>Total of Fabrication works</t>
  </si>
  <si>
    <t>280/38.11</t>
  </si>
  <si>
    <r>
      <t xml:space="preserve">Providing &amp; laying </t>
    </r>
    <r>
      <rPr>
        <b/>
        <sz val="11"/>
        <rFont val="Arial"/>
        <family val="2"/>
      </rPr>
      <t>water proofing treatment in sunken portion</t>
    </r>
    <r>
      <rPr>
        <sz val="11"/>
        <rFont val="Arial"/>
        <family val="2"/>
      </rPr>
      <t xml:space="preserve"> of WCs, bathroom etc,. </t>
    </r>
  </si>
  <si>
    <t>The surface shall be cleaned thoroughly and any mortar droppings, debris etc., mechanically abraded with carborandum stone, wire brush and washed with plenty of water. The surface shall be free from dust, dirt and foreign materials before starting the treatment.</t>
  </si>
  <si>
    <t>Before starting the grouting process 100mm depth water pounding for 2 days shall be carried out after plugging the trap hole to identify any loose pockets which have potential for leakage and create ingress in the floor slab.</t>
  </si>
  <si>
    <t>All construction joints honey combed concrete/leakage damp areas in the slab shall be treated with pressure grouting cement slurry mixed with CONBEX 100 admixtures at the rate of 0.45kg per bag of cement. The pressure grouting shall be done through sockets to fill the pores in the concrete at construction joints vertical surfaces columns where ever leakage are expected during cleaning/ water pounding of the surface shall have the CANTS AT 45 using NITO BOND SBR modified mortar CM 1:3.</t>
  </si>
  <si>
    <t>The above steps of primary treatment a layer of two coats of TEXSA EMUFALTE (or equivalent) cold applied rubber Modified bituminous emulsion once dry, it forms a high quality waterproof and elastic film, to a total thickness of 1mm the coating shall be carried out on horizontal &amp; vertical surfaces of the toilet as show in the drawings. The coated surface should be water cured for a minimum period of 2 days.</t>
  </si>
  <si>
    <t xml:space="preserve">On completion of curing process a layer of CM 1:4 20 to 25mm thick waterproofing plaster admixture with CONPLAST WP 90 integral water proofing material at the rate of 1kg per bag of cement shall be carried out in one layer stone aggregate (12mm jelly) down in the mortar on the 1st coat of plaster, for 2nd coat water proof plaster work the necessary slopes from entrance door towards water escape pipe shall be made in accordance to the site requirement the water proofing  treatment shall be carried out on all side walls up to 40mm above tiled finished floor level and all beam tops, junctions etc., </t>
  </si>
  <si>
    <t>The treated surface shall be flooded with water up to slab drop for a minimum period of 4 days for curing cum testing purposes.
Note: Mode of measurement: Finished sunken slab area shall be measured.</t>
  </si>
  <si>
    <t xml:space="preserve">Ground floor </t>
  </si>
  <si>
    <r>
      <rPr>
        <b/>
        <sz val="11"/>
        <rFont val="Arial"/>
        <family val="2"/>
      </rPr>
      <t>Providing and applying 2 component liquid applied, high build elastomeric polyurethane waterproofing system Dr.Fixit Superseal 500 which complies</t>
    </r>
    <r>
      <rPr>
        <sz val="11"/>
        <rFont val="Arial"/>
        <family val="2"/>
      </rPr>
      <t xml:space="preserve"> to ASTM C 836 for the minimum thickness of 1.5 mm DFT. This shall be applied at a coverage @ 2.0-2.1 kg/m2 to achieve minimum DFT of 1.5 mm using metal scrapper. The coating shall be applied on the entier horizontal surface and 300mm above FFL on vertical surface. The product shall be exhibiting properties i.e. Solids by Volume : 98%, Sr. Gravity-1.33+/-0.1 g/cc, Tensile strength (ASTM D412) : &gt;6 N/mm2, Elongation (ASTM D412) : &gt;600%, Tear Resistance (ASTM D624) : 35 N/mm, Shore A Hardness (ASTM D2240): 70,  Bond Strength to concrete (ASTM D 7234) - &gt;1.5 Mpa, Crack Bridging ability(Static) (EN 1062-7)- &gt; 3.5 mm, Puncture Resistance (ASTM E154) - &gt; 300 N, Resistance to hydrostatic head (ASTM D5385) - &gt; 70 Mtr, Root Resistance (CEN TS/14416) : Pass. </t>
    </r>
  </si>
  <si>
    <t xml:space="preserve">The system includes base preparation of cleaning, brushing and removal of flacky materials, grouting the porous area with cementitious grout, proper coving between grade slab and retaining wall junctions and priming the surface with moisture insensitive epoxy primer  applied with a total consumption of 200 gms/Sqm, followed by application of polyurethane coating in one or two coats. </t>
  </si>
  <si>
    <t>Protection to the waterproofing system:
Supplying and applying protective geo textile fabric of 120GSM over the entire membrane with proper overlaps.</t>
  </si>
  <si>
    <r>
      <rPr>
        <b/>
        <sz val="11"/>
        <rFont val="Arial"/>
        <family val="2"/>
      </rPr>
      <t>Horizontal Protection:</t>
    </r>
    <r>
      <rPr>
        <sz val="11"/>
        <rFont val="Arial"/>
        <family val="2"/>
      </rPr>
      <t xml:space="preserve">
</t>
    </r>
    <r>
      <rPr>
        <b/>
        <sz val="11"/>
        <rFont val="Arial"/>
        <family val="2"/>
      </rPr>
      <t>Supplying and applying an avg of 80mm thick M20 fibrated grade concrete screed with power float finish including saw cuting</t>
    </r>
    <r>
      <rPr>
        <sz val="11"/>
        <rFont val="Arial"/>
        <family val="2"/>
      </rPr>
      <t xml:space="preserve"> (approx 6mm W x 30mm D) at 3MX4M pannels and filling the groove with Dr.Fixit  PU sealant, and making angle fillet of 100mmX100mm using M20 grade concrete at the corners</t>
    </r>
  </si>
  <si>
    <r>
      <rPr>
        <b/>
        <sz val="11"/>
        <rFont val="Arial"/>
        <family val="2"/>
      </rPr>
      <t>Treatment around pipe entry / exit locations from internal side :</t>
    </r>
    <r>
      <rPr>
        <sz val="11"/>
        <rFont val="Arial"/>
        <family val="2"/>
      </rPr>
      <t xml:space="preserve">
1.  All the pipes to placed / inserted in the core cut areas, shall be placed appropriately to be grouted around the cut bores.
2. Roughening the pipe surface with hacksaw blade and applying a coat of SBR modified latex, Dr. Fixit Pidicrete URP or approved equivalent and sprinkling sand for proper adhesion
3. Grouting the gaps between  the pipe and the core cutting by high strength non-shrink cementitious grout, Dr Fixit Pidigrout 10M  that shall be poured into the gaps after fixing in place an effective leak-free shuttering.</t>
    </r>
  </si>
  <si>
    <t>The above waterproofing treatment shall be guaranteed for period  of 10 years.
Note: Mode of measurement: Finished terrace area shall be measured for payment.
Terrace floor (All levels)</t>
  </si>
  <si>
    <r>
      <rPr>
        <b/>
        <sz val="11"/>
        <rFont val="Arial"/>
        <family val="2"/>
      </rPr>
      <t>Vertical protection for Terrace water proofing:</t>
    </r>
    <r>
      <rPr>
        <sz val="11"/>
        <rFont val="Arial"/>
        <family val="2"/>
      </rPr>
      <t xml:space="preserve">
Supplying and applying 15mm thick polymeric waterproof plastering with CM 1:4 for the vertical surface 300mm height, admixed with integral waterproofing compound. Dr.Fixit Pidiproof LW+  at 0.2litre/bag of cement </t>
    </r>
  </si>
  <si>
    <t>Total of waterproofing works</t>
  </si>
  <si>
    <r>
      <t xml:space="preserve">Providing and fixing in position </t>
    </r>
    <r>
      <rPr>
        <b/>
        <sz val="11"/>
        <rFont val="Arial"/>
        <family val="2"/>
      </rPr>
      <t xml:space="preserve">25mm thick compressible fibre board (Dura board HD 100 - Supreme) in expansion joint complete as per drawing &amp; Technical Specification including cost of materials, labour, </t>
    </r>
    <r>
      <rPr>
        <sz val="11"/>
        <rFont val="Arial"/>
        <family val="2"/>
      </rPr>
      <t>cost of primer, sealing compound in expansion joint complete.
At All Levels</t>
    </r>
  </si>
  <si>
    <r>
      <t>Providing and fixing in position</t>
    </r>
    <r>
      <rPr>
        <b/>
        <sz val="11"/>
        <rFont val="Arial"/>
        <family val="2"/>
      </rPr>
      <t xml:space="preserve"> Neoprene type expansion joint suitable for 25mm gap (JEENE/DEFLEX make or equivalent) for vertical</t>
    </r>
    <r>
      <rPr>
        <sz val="11"/>
        <rFont val="Arial"/>
        <family val="2"/>
      </rPr>
      <t xml:space="preserve"> joints in walls/columns and RCC roof beams / slabs using special high strength epoxy adhesive on the either side of the expansion joint including cost of Cleaning the joint and making it free from moister, dampness, oil stains, paints and any type of loose aggregates and conveyance of all materials, labour, sundries, etc. complete as per specification, drawings and as directed by the EIC.
At all levels and heights.</t>
    </r>
  </si>
  <si>
    <r>
      <rPr>
        <b/>
        <sz val="11"/>
        <rFont val="Arial"/>
        <family val="2"/>
      </rPr>
      <t xml:space="preserve">Providing and fixing EPDM membrane of thickness 1mm &amp; width 150mm, </t>
    </r>
    <r>
      <rPr>
        <sz val="11"/>
        <rFont val="Arial"/>
        <family val="2"/>
      </rPr>
      <t xml:space="preserve">expansion joint system using special high strength epoxy adhesive on the either side of the expansion joint. Seal the EPDm membrane over lap 40 to 50mm where ever necessary for jointing. </t>
    </r>
    <r>
      <rPr>
        <b/>
        <sz val="11"/>
        <rFont val="Arial"/>
        <family val="2"/>
      </rPr>
      <t>The rate is inclusive of providing and fixing in position Neoprene type expansion joint suitable for 25mm gap (JEENE/DEFLEX make or equivalent) for horizontal joints</t>
    </r>
    <r>
      <rPr>
        <sz val="11"/>
        <rFont val="Arial"/>
        <family val="2"/>
      </rPr>
      <t xml:space="preserve"> in walls/columns and RCC roof beams / slabs using special high strength epoxy adhesive on the either side of the expansion joint including cost of Cleaning the joint and making it free from moister, dampness, oil stains, paints and any type of loose aggregates and conveyance of all materials, labour, sundries, etc. complete as per specification, drawings and as directed by the EIC. 
Surface Preparation: Through substrate cleaning with Tolune should be done and ensure the surface is clean, dry and free from contamination. All loose dust should be removed by compressed air or soft brush. Grease and oil should be removed using xylene.
The Rate Should inludes to apply of Polysulphide sealant in the mother slab(of approved make) 25x12mm should be filled in the prepared surfaced of the expansion joint, either by gun application, sealant should be filled from top to bottom without entrapping air. which should be high performance adhesive. Must be thyrotrophic. The sealant should develop high adhesive strength to concrete. 
At all levels and heights.</t>
    </r>
  </si>
  <si>
    <r>
      <rPr>
        <b/>
        <sz val="11"/>
        <rFont val="Arial"/>
        <family val="2"/>
      </rPr>
      <t>Providing and fixing in position for vertical and horizontal joints</t>
    </r>
    <r>
      <rPr>
        <sz val="11"/>
        <rFont val="Arial"/>
        <family val="2"/>
      </rPr>
      <t xml:space="preserve"> on walls, floor and ceiling (internal and external) </t>
    </r>
    <r>
      <rPr>
        <b/>
        <sz val="11"/>
        <rFont val="Arial"/>
        <family val="2"/>
      </rPr>
      <t>Heavy duty Extruded Aluminium Expansion joint Plate 2mm thick x 150mm</t>
    </r>
    <r>
      <rPr>
        <sz val="11"/>
        <rFont val="Arial"/>
        <family val="2"/>
      </rPr>
      <t xml:space="preserve"> width powder coated, matt finish to match the colour of the finished surfaces / paint colour /instruction from Engineer in charge, fixed with M6 x 65mm long C.Sunk concrete expansion, anchorage spaced at 300mm c/c,  all complete as per specification and direction of EIC. 
At all levels and heights.</t>
    </r>
  </si>
  <si>
    <t>48/8.4</t>
  </si>
  <si>
    <r>
      <t xml:space="preserve">Providing and laying </t>
    </r>
    <r>
      <rPr>
        <b/>
        <sz val="11"/>
        <rFont val="Arial"/>
        <family val="2"/>
      </rPr>
      <t>light weight concrete (cynder ash)</t>
    </r>
    <r>
      <rPr>
        <sz val="11"/>
        <rFont val="Arial"/>
        <family val="2"/>
      </rPr>
      <t xml:space="preserve"> 1:8 using 1 part of cement and 8 parts of 3 to 10mm size foam slag or cynder ash by volume mixed with water and sand &amp; laid in layers of not less than 10cms., thick tamping curing etc., complete as per drawings, specifications</t>
    </r>
  </si>
  <si>
    <t>Total of Miscellaneous work</t>
  </si>
  <si>
    <t>XI</t>
  </si>
  <si>
    <r>
      <rPr>
        <b/>
        <sz val="11"/>
        <rFont val="Arial"/>
        <family val="2"/>
      </rPr>
      <t xml:space="preserve">Earth work in excavation by Manual means for foundation, </t>
    </r>
    <r>
      <rPr>
        <sz val="11"/>
        <rFont val="Arial"/>
        <family val="2"/>
      </rPr>
      <t>foundation trenches of buildings, culverts, water supply, sanitary lines and electrical conduits either in pits or in trenches in all types of  soil  (excluding Rock) including existing Bitumen road, Granular Sub-base etc to depths mentioned below including shoring, bracing,  dressing the sides, trimming, etc. including stacking of excavated soil clear from edges of excavation with lead with in the site/campus as directed by EIC from working area, complete as per specifications, drawings and as directed by the EIC.</t>
    </r>
  </si>
  <si>
    <r>
      <rPr>
        <sz val="11"/>
        <rFont val="Arial"/>
        <family val="2"/>
      </rPr>
      <t xml:space="preserve">The Measurement for payment shall be for the Theoretical volume only and it shall be the volume of the block of the excavation having maximum bottom dimension of the foundation as per drawing and to actual depth. (The Contractor shall take into account in his rate, the provisions for excess excavation for necessary working space, slope and steps required for excavation, safety and other allied works, etc.) </t>
    </r>
    <r>
      <rPr>
        <b/>
        <sz val="11"/>
        <rFont val="Arial"/>
        <family val="2"/>
      </rPr>
      <t xml:space="preserve">
Excavation Bottom 300mm should excavate manually.</t>
    </r>
  </si>
  <si>
    <r>
      <rPr>
        <b/>
        <sz val="11"/>
        <rFont val="Arial"/>
        <family val="2"/>
      </rPr>
      <t>Returning and controlled earth filling in foundation, under floors and other places with approved quality excavated surplus earth,</t>
    </r>
    <r>
      <rPr>
        <sz val="11"/>
        <rFont val="Arial"/>
        <family val="2"/>
      </rPr>
      <t xml:space="preserve"> (free from rubbish, roots, hard lumps and any other foreign organic material), compacting each layer not exceeding 250mm thick with special vibratory roller type compactors and at inaccessible places with wooden / steel rammers to achieve dry density of 95% to 98% standard proctor density at optimum moisture content, at all heights / depths by spreading uniformly, breaking clods, storing, dressing, trimming, levelling, watering, etc. The rate shall be inclusive of conveyance of all materials, transportation, handling with all necessary earthwork equipment, machinery, such as excavators, trucks, labour, etc. complete as per specifications, drawings and as directed by the EIC.</t>
    </r>
  </si>
  <si>
    <r>
      <rPr>
        <b/>
        <sz val="11"/>
        <rFont val="Arial"/>
        <family val="2"/>
      </rPr>
      <t>Providing and laying in position plain cement concrete of mix 1:3:6 with OPC cement @ 220kgs, with 20mm and down size graded</t>
    </r>
    <r>
      <rPr>
        <sz val="11"/>
        <rFont val="Arial"/>
        <family val="2"/>
      </rPr>
      <t xml:space="preserve"> granite metal coarse aggregates @0.84cum and fine aggregtes @ 0.56cum, machine mixed, concrete laid in layers not exceeding 15 cms. thick, well compacted, in foundation, plinth and cills, ncluding cost of all materials, labour, HOM of machinery, curing complete as per specifications.</t>
    </r>
  </si>
  <si>
    <r>
      <rPr>
        <b/>
        <sz val="11"/>
        <rFont val="Arial"/>
        <family val="2"/>
      </rPr>
      <t>Providing and constructing granite / trap / basalt size stone masonry in foundation with cement mortar 1:6,</t>
    </r>
    <r>
      <rPr>
        <sz val="11"/>
        <rFont val="Arial"/>
        <family val="2"/>
      </rPr>
      <t xml:space="preserve"> stone hammerd dressed in courses not less than 20 cms high, bond stones at two m. apart in each course including cost of materials, labour, curing complete as per specifications.</t>
    </r>
  </si>
  <si>
    <r>
      <rPr>
        <b/>
        <sz val="11"/>
        <rFont val="Arial"/>
        <family val="2"/>
      </rPr>
      <t xml:space="preserve">Removing and refixing of MS doors from existing Staircase head room </t>
    </r>
    <r>
      <rPr>
        <sz val="11"/>
        <rFont val="Arial"/>
        <family val="2"/>
      </rPr>
      <t>to proposed Staircase head room in terrace level after resetting, repairing defects if any, applying two coats of enamal paint of approved colour, including all the fixtures, hold fasts, concrete blocks, etc complete as directed by the Engineer-in charge.
(Tenderer should visit the site and check the existing conditions before quoting. No Extra payment will be paid if any extra claims made under this item).</t>
    </r>
  </si>
  <si>
    <t>Nos</t>
  </si>
  <si>
    <r>
      <t xml:space="preserve">Removing of Prepainted Steel Windows &amp; Ventilators without damaging </t>
    </r>
    <r>
      <rPr>
        <sz val="11"/>
        <rFont val="Arial"/>
        <family val="2"/>
      </rPr>
      <t>including T&amp;P and scaffolding wherever necessary, sorting the dismantled material, convey and disposal of unserviceable material away from the site to BBMP designated dumping areas in all respective items and stacking the serviceable material within the college campus with all lead lift, shift as directed by Enigineer In Charge complete as per specifications.
(Tenderer should visit the site and check the existing conditions before quoting. No Extra payment will be paid if any extra claims made under this item).</t>
    </r>
  </si>
  <si>
    <r>
      <rPr>
        <b/>
        <sz val="11"/>
        <rFont val="Arial"/>
        <family val="2"/>
      </rPr>
      <t>Chipping of existing Water proofing treatment work</t>
    </r>
    <r>
      <rPr>
        <sz val="11"/>
        <rFont val="Arial"/>
        <family val="2"/>
      </rPr>
      <t xml:space="preserve"> surface without damaging the structure including removing and conveying the debris away from the site to designated dumping areas by BBMP and dumping the same as directed by the Engineer-in charge. (At All Levels)</t>
    </r>
  </si>
  <si>
    <r>
      <rPr>
        <b/>
        <sz val="11"/>
        <rFont val="Arial"/>
        <family val="2"/>
      </rPr>
      <t>Dismantling of existing structures</t>
    </r>
    <r>
      <rPr>
        <sz val="11"/>
        <rFont val="Arial"/>
        <family val="2"/>
      </rPr>
      <t xml:space="preserve"> and other structure comprising of </t>
    </r>
    <r>
      <rPr>
        <b/>
        <sz val="11"/>
        <rFont val="Arial"/>
        <family val="2"/>
      </rPr>
      <t xml:space="preserve">Block, brick masonry including plastering, Tiles/Granite/stone cladding, coping concrete, Band Concrete etc without damaging the structure </t>
    </r>
    <r>
      <rPr>
        <sz val="11"/>
        <rFont val="Arial"/>
        <family val="2"/>
      </rPr>
      <t>including T&amp;P and scaffolding wherever necessary, sorting the dismantled material, convey and disposal of unserviceable material away from the site to BBMP designated dumping areas in all respective items and stacking the serviceable material within the campus with all lead lift, shift as directed by Enigineer In Charge complete as per specifications.</t>
    </r>
  </si>
  <si>
    <r>
      <rPr>
        <b/>
        <sz val="11"/>
        <rFont val="Arial"/>
        <family val="2"/>
      </rPr>
      <t>Dismantling of existing structures</t>
    </r>
    <r>
      <rPr>
        <sz val="11"/>
        <rFont val="Arial"/>
        <family val="2"/>
      </rPr>
      <t xml:space="preserve"> and other structure comprising of </t>
    </r>
    <r>
      <rPr>
        <b/>
        <sz val="11"/>
        <rFont val="Arial"/>
        <family val="2"/>
      </rPr>
      <t xml:space="preserve">all types and grade of concrete like Plain cemenet Concrete, Reinforced cement concrete like Cill, lintel, floor, roof (Slab &amp; Beam), column Concrete without damaging the structure </t>
    </r>
    <r>
      <rPr>
        <sz val="11"/>
        <rFont val="Arial"/>
        <family val="2"/>
      </rPr>
      <t>including Cutting of existing steel reinforcement, T&amp;P and scaffolding wherever necessary, sorting the dismantled material, convey and disposal of unserviceable material away from the site to BBMP designated dumping areas in all respective items and stacking the serviceable material within the college campus with all lead lift, shift as directed by Enigineer In Charge complete as per specifications.</t>
    </r>
  </si>
  <si>
    <r>
      <rPr>
        <b/>
        <sz val="11"/>
        <rFont val="Arial"/>
        <family val="2"/>
      </rPr>
      <t>Removing of roof made of structural steel members and corrugated Asbestos sheets from existing staircase head rooms (3nos) &amp; Lift Head rooms (2nos)</t>
    </r>
    <r>
      <rPr>
        <sz val="11"/>
        <rFont val="Arial"/>
        <family val="2"/>
      </rPr>
      <t xml:space="preserve"> in SF level including T&amp;P and scaffolding wherever necessary, sorting the dismantled material, convey and disposal of unserviceable material away from the site to BBMP designated dumping areas in all respective items and stacking the serviceable material within the college campus with all lead lift, shift as directed by Enigineer In Charge complete as per specifications.
(Tenderer should visit the site and check the existing conditions before quoting. No Extra payment will be paid if any extra claims made under this item).</t>
    </r>
  </si>
  <si>
    <t>JOB</t>
  </si>
  <si>
    <r>
      <rPr>
        <b/>
        <sz val="11"/>
        <rFont val="Arial"/>
        <family val="2"/>
      </rPr>
      <t>Providing &amp; fixing re-bar TMT 500 grade of 16mm dia, including necessary drilling holes in the concrete 250-300mmdepth of dia 20-25mm (Depth should be as per structural calculations),</t>
    </r>
    <r>
      <rPr>
        <sz val="11"/>
        <rFont val="Arial"/>
        <family val="2"/>
      </rPr>
      <t xml:space="preserve"> scrubbing the hole with stifle brush, removing all the dust and debris, blowing the hole clean with oil free compressed air, brushed and cleaned again, and grouting with</t>
    </r>
    <r>
      <rPr>
        <b/>
        <sz val="11"/>
        <rFont val="Arial"/>
        <family val="2"/>
      </rPr>
      <t xml:space="preserve"> HILTI RE 500 compound </t>
    </r>
    <r>
      <rPr>
        <sz val="11"/>
        <rFont val="Arial"/>
        <family val="2"/>
      </rPr>
      <t>mixed and injected as per technical data sheet , avoiding creating of air pockets, inserting the TMT steel with a twisting motion forcing it to the bottom of the hole until the resin adhesive flows to the top, allow necessary curing time as per manufactureres specification and Cleaning up the hacked/chipped surface and coating with bonding agent and placing starters in position &amp; providing and laying GP2 filling under the base plates as required etc., complete and as directed by the Engineer-in-charge. 
Note: Pull out test to be conducted.</t>
    </r>
  </si>
  <si>
    <t>Same as item no.71 - Providing &amp; fixing re-bar TMT 500 grade of 20mm dia, including necessary drilling holes in the concrete 300-350mm depth of dia 25-30mm (Depth should be as per structural calculations)</t>
  </si>
  <si>
    <t>Same as item no.71 - Providing &amp; fixing re-bar TMT 500 grade of 25mm dia, including necessary drilling holes in the concrete 350-400mm  depth of dia 30-35mm (Depth should be as per structural calculations)</t>
  </si>
  <si>
    <r>
      <rPr>
        <sz val="11"/>
        <rFont val="Arial"/>
        <family val="2"/>
      </rPr>
      <t xml:space="preserve">a) </t>
    </r>
    <r>
      <rPr>
        <b/>
        <sz val="11"/>
        <rFont val="Arial"/>
        <family val="2"/>
      </rPr>
      <t xml:space="preserve">Removal of Existing Solar Panels (First floor Terrace) and Solar hot water tank after servicing and reconditioning </t>
    </r>
    <r>
      <rPr>
        <sz val="11"/>
        <rFont val="Arial"/>
        <family val="2"/>
      </rPr>
      <t>and storing it safely at a location provided by owner.</t>
    </r>
    <r>
      <rPr>
        <b/>
        <sz val="11"/>
        <rFont val="Arial"/>
        <family val="2"/>
      </rPr>
      <t xml:space="preserve">
</t>
    </r>
    <r>
      <rPr>
        <sz val="11"/>
        <rFont val="Arial"/>
        <family val="2"/>
      </rPr>
      <t xml:space="preserve">b) </t>
    </r>
    <r>
      <rPr>
        <b/>
        <sz val="11"/>
        <rFont val="Arial"/>
        <family val="2"/>
      </rPr>
      <t xml:space="preserve">Removal and re-installation and commissioning of Existing Heat pump with piping systems  (First floor Terrace) </t>
    </r>
    <r>
      <rPr>
        <sz val="11"/>
        <rFont val="Arial"/>
        <family val="2"/>
      </rPr>
      <t xml:space="preserve">and mounting it at a place nearby (Ground level) indicated by Engineer In Charge and re-commissioning it by connecting it to the existing hot water supply lines.
</t>
    </r>
    <r>
      <rPr>
        <b/>
        <sz val="11"/>
        <rFont val="Arial"/>
        <family val="2"/>
      </rPr>
      <t xml:space="preserve">
</t>
    </r>
    <r>
      <rPr>
        <sz val="11"/>
        <rFont val="Arial"/>
        <family val="2"/>
      </rPr>
      <t xml:space="preserve">C) </t>
    </r>
    <r>
      <rPr>
        <b/>
        <sz val="11"/>
        <rFont val="Arial"/>
        <family val="2"/>
      </rPr>
      <t xml:space="preserve">Removal and re-installation and commissioning of Existing OHT with piping systems (First floor Terrace) </t>
    </r>
    <r>
      <rPr>
        <sz val="11"/>
        <rFont val="Arial"/>
        <family val="2"/>
      </rPr>
      <t>and making a temporary staging of 2.40mtr height at the ground level and connecting it to the Heat pump and also to a pressure pump to the suply lines.</t>
    </r>
    <r>
      <rPr>
        <b/>
        <sz val="11"/>
        <rFont val="Arial"/>
        <family val="2"/>
      </rPr>
      <t xml:space="preserve">
</t>
    </r>
    <r>
      <rPr>
        <sz val="11"/>
        <rFont val="Arial"/>
        <family val="2"/>
      </rPr>
      <t xml:space="preserve">
The quoted rate shall be inclusive of providing additional vertical and horizontal pipe lines, Electrical cables, conduting,panels, ecavation, refilling, necessary booster and pressure pumps with accessories to make connection to the existing Toilets, Pantry, Rooms, etc. and to complete the work including all new pipe lines and replacing of any damaged pipe lines, tees, elbows, bends, reducers, coupling, running joints, union flanges, gate valves, brass ball valves, etc. cost of all new materials, labour, complete as per specifications. </t>
    </r>
  </si>
  <si>
    <t>Note that Existing pipe lines along with supporting systems (Concerete pedestals etc.,) to be removed including T&amp;P and scaffolding wherever necessary, sorting the dismantled material, convey and disposal of unserviceable material away from the site to BBMP designated dumping areas in all respective items and stacking the serviceable material within the college campus with all lead lift, shift as directed by Enigineer In Charge complete as per specifications. 
The Contractor should ensure that all dismantling and shifting is done and temporary re-installtion to ensure at all the toilets in the Basement, Ground and First floor are connected and operational.
(Tenderer should visit the site and check the existing conditions before quoting. No Extra payment will be paid if any extra claims made under this item).</t>
  </si>
  <si>
    <t>LS</t>
  </si>
  <si>
    <r>
      <rPr>
        <b/>
        <sz val="11"/>
        <rFont val="Arial"/>
        <family val="2"/>
      </rPr>
      <t xml:space="preserve">Re-installation and Commissioning of Existing Solar Panels, Solar hot water tank, Over haed tanks, Heat pumps and all other units etc. on the proposed Terrace level (Fifth floor Terrace) with concrete platforms </t>
    </r>
    <r>
      <rPr>
        <sz val="11"/>
        <rFont val="Arial"/>
        <family val="2"/>
      </rPr>
      <t>embedding platform legs in concrete blocks.
The quoted rate shall be inclusive of providing additional vertical and horizontal pipe lines, Electrical cables, Conduits with accessories to make connection to the toilet, rooms, etc. and to complete the work including replacing of any damaged pipe lines, tees, elbows, bends, reducers, coupling, running joints, union flanges, gate valves, brass ball valves, etc. cost of new materials, Earth work excavation, PCC, Refilling, labour icluding T&amp;P and scaffolding wherever necessary, sorting the dismantled material, convey and disposal of unserviceable material away from the site to BBMP designated dumping areas in all respective items and stacking the serviceable material within the college campus with all lead lift, shift as directed by Enigineer In Charge complete as per specifications. complete as per specifications. Only proposed External vertice pipe lines to be measured and paid.
(Tenderer should visit the site and check the existing conditions before quoting. No Extra payment will be paid if any extra claims made under this item).</t>
    </r>
  </si>
  <si>
    <t>Total of Site Clearing and Dismantling</t>
  </si>
  <si>
    <t>LIST OF APPROVED MAKES /MATERIALS TO BE USED FOR CIVIL WORKS</t>
  </si>
  <si>
    <t>SL. No</t>
  </si>
  <si>
    <t>ITEM/ MATERIAL</t>
  </si>
  <si>
    <t>MAKES</t>
  </si>
  <si>
    <t>Ready mixed Concrete as specified grade</t>
  </si>
  <si>
    <t>RMC/ RAMCO/ Ultratch/Prism RMC / National / Supreme / ACC / Birla or equivalent
(RMC shall be obtained from NABL &amp; QCI CERTIFIED FACILITIES)</t>
  </si>
  <si>
    <t>Cement 43/53 – OPC as specified grade</t>
  </si>
  <si>
    <t>Ultra Tech / ACC / Birla/ Ramco /Coromandel / Ambuja / Zuari / Lafarge / JK / India cements</t>
  </si>
  <si>
    <t>Steel Reinfocement (Fe500 /Fe550 grade)/ Structural Steel (each LOT shall accompany manufacturer’s Test certificate)</t>
  </si>
  <si>
    <t>SAIL / VSP / Tata Steel / RINL / JINDAL / JSW / INDUS / SUNVIK / Bhuwalka/Kamadhenu or BIS approved manufacturers (Re-rolled steel will not be allowed)</t>
  </si>
  <si>
    <t>MS Tubes</t>
  </si>
  <si>
    <t>TATA or equivalent</t>
  </si>
  <si>
    <t>Formwork Release Agent</t>
  </si>
  <si>
    <t>Fosroc, MBT, MC Baucheme CICO, ADO Conmat</t>
  </si>
  <si>
    <t>Light weight autoclaved aerated cellular block</t>
  </si>
  <si>
    <t>Solid blokcs, Stone &amp; fine aggregate</t>
  </si>
  <si>
    <t>Samples to be get approved by Engineer in charge &amp; Architect.</t>
  </si>
  <si>
    <t xml:space="preserve">Flush Door Shutters </t>
  </si>
  <si>
    <t xml:space="preserve">CENTURY/DURO/GREEN PLY </t>
  </si>
  <si>
    <t>Fire check steel doors</t>
  </si>
  <si>
    <t>Godrej, Sukri, Pacific works controls, Talin</t>
  </si>
  <si>
    <t>Aluminium Sections</t>
  </si>
  <si>
    <t>Jindal / Hindalco/Indal</t>
  </si>
  <si>
    <t xml:space="preserve">Aluminium Fixtures </t>
  </si>
  <si>
    <t xml:space="preserve">Jyothi / Classic / Oxford </t>
  </si>
  <si>
    <t xml:space="preserve">Vitrified/Ceramic &amp; Dadoing Tiles </t>
  </si>
  <si>
    <t>Kajaria/Johnson/RAK</t>
  </si>
  <si>
    <t xml:space="preserve">Flooring Tiles </t>
  </si>
  <si>
    <t>Tile Joint Filler</t>
  </si>
  <si>
    <t>Laticrete, Bal Adhesives &amp; Grouts, “ROFFE” Rain bow Tile Mate, Silicon sealant of GE Bayer/ “Zentrival FM” of MC-Bauchemie (India) Ltd.</t>
  </si>
  <si>
    <t xml:space="preserve">Glass </t>
  </si>
  <si>
    <t>Saint Gobin/Modi</t>
  </si>
  <si>
    <t>Emulsion, enamel, and Oilbound distemper paints</t>
  </si>
  <si>
    <t>ASIAN / BERGER</t>
  </si>
  <si>
    <t>White primer coat &amp; external walls</t>
  </si>
  <si>
    <t>ASIAN / BERGER / JK / BIRLA</t>
  </si>
  <si>
    <t>Water Proof Compound</t>
  </si>
  <si>
    <t>FOSROC</t>
  </si>
  <si>
    <t>White Cement</t>
  </si>
  <si>
    <t>JK Cement, Birla White</t>
  </si>
  <si>
    <t>Surfa nova paint</t>
  </si>
  <si>
    <t>Surfa coats Limited</t>
  </si>
  <si>
    <t>All material shall be used only with prior approval of the Engineer In charge/Architect.</t>
  </si>
  <si>
    <t>In case of non-availability/shortage/Change of brands from the above list, prior consent in writing from EIC / Architect should be taken.</t>
  </si>
  <si>
    <t>INTERNAL WATER SUPPLY PIPING</t>
  </si>
  <si>
    <t>EXTERNAL WATER SUPPLY PIPING</t>
  </si>
  <si>
    <t>INTERNAL SANITARY PIPING</t>
  </si>
  <si>
    <t>EXTERNAL SANITARY PIPING</t>
  </si>
  <si>
    <t xml:space="preserve">RAIN WATER HARVESTING SYSTEM </t>
  </si>
  <si>
    <t>SANITARY FIXTURES</t>
  </si>
  <si>
    <t>PUMPS AND EQUIPMENTS</t>
  </si>
  <si>
    <t>Total Cost of Plumbing &amp; Sanitary work</t>
  </si>
  <si>
    <t>Supply &amp; Installation Rate: The rate shall include cost of all materials required for the finished item of work, transportation of materials to site of works, including the cost of jointing materials like screws, teak wood plugs, hemp, grease, filler or PTFE tape, thread etc. and tools and tackles required for the job, Excluding all taxes as applicable. This cost is inclusive without 'C' form, Customs Duty without 'CT3' form, Excise Duty without  'CT3' form,   Shipment charges, Customs clearing &amp; forwarding, Transportation, Exclusive GST.
The rate shall include cost of labour for storage, safe keeping, fixing all items required in a neat workmanship manner, including cost of all tools &amp; consumables required and cost of jointing materials required for satisfactory execution. It also includes all levies required to be paid by the contractor as applicable.  This cost is Exclusive of GST.</t>
  </si>
  <si>
    <t>All works to be carried out to relevant specifications as enumerated elsewhere in the Tender and as per the latest IS specifications.</t>
  </si>
  <si>
    <t>Fixing of Sanitary ware and CP fittings on the tiles in toilets etc., shall be carried out by Electric Drill.</t>
  </si>
  <si>
    <t>All chasing in wall for CPVC pipes shall be carried out by electric chasing machine.</t>
  </si>
  <si>
    <t>Any Core cutting/bore to be done in RCC wall, slab and beams shall be done by core cutting machine in consultation with structural consultants without any extra cost for New proposed slab concrete. Only Existing Slab Core cutting will be measure and paid.</t>
  </si>
  <si>
    <t>Plumbing Contractor should co-ordinated with all other service contractors (Fire Protection, Electrical, Civil and Interior Finishes etc.) for the completion of work.</t>
  </si>
  <si>
    <t>All Necessary civil works including cutting / chasing of wall / Floors etc. and making it good after works shall be in Plumbing contractor scope.</t>
  </si>
  <si>
    <t>The conctractor should include for removing of existing water and sanitary lines and connecting new lines. Nothing will be paid extra.</t>
  </si>
  <si>
    <t>CPVC pipes</t>
  </si>
  <si>
    <t>Supplying and fixing CPVC pipes SDR 11 in wall with solvent joints including fixing like tees, elbows, bends, reducers, coupling, running joints, union flanges etc., with necessary excavation in all types of soils except rock requiring blasting, refilling chasing walls, chasing masonry and making good the walls and floors to the original surface ans fixing CPVC clamps on walls including cost and conveyance of all materials to site, labor charges, sales and other taxes on all materials etc., complete for finished item of work for all floors.</t>
  </si>
  <si>
    <t>The entire piping system in part or as a whole has to be tested to a hydraulic test pressure of 7 kg/sq.cm for a period of not less than 24 hours. the piping shall be concealed / commissioned only after satisfactory testing of the system.</t>
  </si>
  <si>
    <t xml:space="preserve">15 mm n.b. </t>
  </si>
  <si>
    <t>m</t>
  </si>
  <si>
    <t xml:space="preserve">20 mm n.b. </t>
  </si>
  <si>
    <t xml:space="preserve">25 mm n.b. </t>
  </si>
  <si>
    <t>Insulation for Internal piping</t>
  </si>
  <si>
    <t>Providing closed cell electrometric synthetic rubber tube insulation for hot water pipes using tubes of insulation material over the length of pipe and forming insulation cover for bends and tees at joints. Suitable adhesives shall be used as per manufacturer's specifications. The insulation tubing shall be covered with a layer of protective self adhesive epoxy tape.</t>
  </si>
  <si>
    <t>6mm thick insulation for hot water pipes concealed in toilets</t>
  </si>
  <si>
    <t>22 mm insulation for 20mm dia pipe</t>
  </si>
  <si>
    <t>27 mm insulation for 25mm dia pipe</t>
  </si>
  <si>
    <t>Concealed stopcock(CSC)</t>
  </si>
  <si>
    <r>
      <t xml:space="preserve">Providing &amp; fixing in position approved make below mentioned sizes heavy casted </t>
    </r>
    <r>
      <rPr>
        <b/>
        <sz val="11"/>
        <rFont val="Arial"/>
        <family val="2"/>
      </rPr>
      <t>full turn type CP concealed stopcock</t>
    </r>
    <r>
      <rPr>
        <sz val="11"/>
        <rFont val="Arial"/>
        <family val="2"/>
      </rPr>
      <t xml:space="preserve"> with ceramic disc cartridge, conforming to IS specifications with sliding wall flange etc., complete.</t>
    </r>
  </si>
  <si>
    <t>Complete all as specified and directed with approved fittings.</t>
  </si>
  <si>
    <t>15mm</t>
  </si>
  <si>
    <t>20mm</t>
  </si>
  <si>
    <t>25mm</t>
  </si>
  <si>
    <t>Total of Internal Water supply piping</t>
  </si>
  <si>
    <t xml:space="preserve">m </t>
  </si>
  <si>
    <t xml:space="preserve">32 mm n.b. </t>
  </si>
  <si>
    <t xml:space="preserve">40 mm n.b. </t>
  </si>
  <si>
    <t xml:space="preserve">50 mm n.b. </t>
  </si>
  <si>
    <t xml:space="preserve">65 mm n.b. </t>
  </si>
  <si>
    <t xml:space="preserve">80 mm n.b. </t>
  </si>
  <si>
    <t>Insulation for external piping</t>
  </si>
  <si>
    <t>9mm thick insulation for hot water pipes exposed on terrace, in verticals covered PN 10 PVC pipe 4 kg/sq.m sleeving of appropriate size with flexible covering at joints, bends etc., Rate shall also include the cost of GI 'U' clamps to be provided at not more than 2.5m c/c for vertical pipes. The GI 'U' clamps shall be made of hot dip galvanised 6mm dia MS rod threaded at both ends and of length to suit the secure fixing of the pipe on the bracket of the clamping system with necessary nuts, plate washers and rubber insertions etc., complete.</t>
  </si>
  <si>
    <t>18mm insulation with PVC Sleeve for 15mm dia pipe</t>
  </si>
  <si>
    <t>22mm insulation with PVC Sleeve for 20mm dia pipe</t>
  </si>
  <si>
    <t>27mm insulation with PVC Sleeve for 25mm dia pipe</t>
  </si>
  <si>
    <t>35mm insulation with PVC Sleeve for 32mm dia pipe</t>
  </si>
  <si>
    <t>45mm insulation with PVC Sleeve for 40mm dia pipe</t>
  </si>
  <si>
    <t>55mm insulation with PVC Sleeve for 50mm dia pipe</t>
  </si>
  <si>
    <t>Gun metal ball valve</t>
  </si>
  <si>
    <t>Providing &amp; fixing heavy quality Gun metal ball valve of approved make and sizes as mentioned below. The operating ball shall be of SS or brass coated with chrome, set in PTFE or teflon seat with plastic encapsulated operating lever, including testing, making good the leakages etc., complete.</t>
  </si>
  <si>
    <t>15mm n.b</t>
  </si>
  <si>
    <t>Nos.</t>
  </si>
  <si>
    <t>20mm n.b</t>
  </si>
  <si>
    <t>25mm n.b</t>
  </si>
  <si>
    <t>Axial action type screwed reflux valve</t>
  </si>
  <si>
    <t>Providing &amp; fixing axial action type screwed reflux valve (multi directional non return valve) of approved make and sizes as mentioned below, body of the valve shall be of forged brass, valve made of engineering plastic loaded with SS spring with NBR valve seat.</t>
  </si>
  <si>
    <t>Air vent</t>
  </si>
  <si>
    <t>Providing, fixing in position air vent of approved make with body made of brass and float ball and other moving parts of stainless steel.</t>
  </si>
  <si>
    <t>15 mm n.b</t>
  </si>
  <si>
    <t>Earthwork excavation for trenches in all kinds of soil to correct grade, level, including dressing of sides, ramming of bottom, shoring, strutting, dewatering, wherever necessary, backfilling with selected excavated earth, watering, consolidating in layers for all lifts &amp; lead involved in the work.</t>
  </si>
  <si>
    <r>
      <t>m</t>
    </r>
    <r>
      <rPr>
        <vertAlign val="superscript"/>
        <sz val="11"/>
        <rFont val="Arial"/>
        <family val="2"/>
      </rPr>
      <t>3</t>
    </r>
  </si>
  <si>
    <t>Valve Chamber</t>
  </si>
  <si>
    <t>Construction of valve chamber of 600mm x 60mm internal clear dimension in 230mm thick brick  masonry using first class country brick in CM 1:4, over a bed of 150mm thick CC 1:2:4 (20mm metal) &amp; projecting 150mm alround, plastering with CM 1:3, 12mm thick on internal, external, top surface, finished smooth with a floating coat of neat cement, providing &amp; fixing DI frame &amp; cover of size 600mm x 600mm weighing not less than 37kg, conforming to IS:1726, painting with 3 coats anti-corrosive black bit mastic paint etc., complete all as specified &amp; directed.</t>
  </si>
  <si>
    <t>600x750mm internal clear dimension upto 600mm depth with CI frame &amp; cover of size 600x600mm medium duty</t>
  </si>
  <si>
    <t>Total of Vertical water suply piping</t>
  </si>
  <si>
    <t>PVC SWR drainage pipes - Type 'B'</t>
  </si>
  <si>
    <r>
      <t>Providing &amp; fixing in position under floor against wall in chases</t>
    </r>
    <r>
      <rPr>
        <b/>
        <sz val="11"/>
        <rFont val="Arial"/>
        <family val="2"/>
      </rPr>
      <t xml:space="preserve"> PVC SWR drainage pipes</t>
    </r>
    <r>
      <rPr>
        <sz val="11"/>
        <rFont val="Arial"/>
        <family val="2"/>
      </rPr>
      <t xml:space="preserve"> &amp; specials of </t>
    </r>
    <r>
      <rPr>
        <b/>
        <sz val="11"/>
        <rFont val="Arial"/>
        <family val="2"/>
      </rPr>
      <t>below mentioned joint</t>
    </r>
    <r>
      <rPr>
        <sz val="11"/>
        <rFont val="Arial"/>
        <family val="2"/>
      </rPr>
      <t xml:space="preserve"> of approved make conforming to </t>
    </r>
    <r>
      <rPr>
        <b/>
        <sz val="11"/>
        <rFont val="Arial"/>
        <family val="2"/>
      </rPr>
      <t>IS:13592 Type 'B'</t>
    </r>
    <r>
      <rPr>
        <sz val="11"/>
        <rFont val="Arial"/>
        <family val="2"/>
      </rPr>
      <t xml:space="preserve"> ( 6 kg/sq.cm.) using lubricant as per maufacturer's specification, including cutting the pipes square to the required lengths, necessary excavation, chasing &amp; restoring to the original condition, testing for water tightness etc., (Specials at junctions of lateral pipe &amp; vertical stack must have access doors for inspection). The formation of pipe sockets by heating the pipe shall not be permitted the joints for plain ended pipes shall be made using couplers if necessary. Rate shall also include the cost of GI 'U' clamps to be provided at not more than 2.5m c/c for vertical pipes. The GI 'U' clamps shall be made of hot dip galvanised 6mm dia MS rod threaded at both ends and of length to suit the secure fixing of the pipe on the bracket of the clamping system with necesary nuts, plate washers and rubber insertions etc., complete.</t>
    </r>
  </si>
  <si>
    <t>Type 'B' - Solvent cement joint</t>
  </si>
  <si>
    <t>75 mm OD</t>
  </si>
  <si>
    <t>110 mm OD</t>
  </si>
  <si>
    <t>Rigid PVC Pipes PN6 - Solvent cement joint</t>
  </si>
  <si>
    <t>Providing &amp; fixing in position under floor against wall in chases Rigid PVC Pipes, specials of make as mentioned below of approved make conforming to IS:4985 using lubricant as per manufacturer's specification, including cutting the pipes square to the required lengths, necessary excavation, chasing &amp; restoring to the original condition, testing for water tightness etc., (Specials at junctions of lateral pipe &amp; vertical stack must have access doors for inspection). The formation of pipe sockets by heating the pipe shall not be permitted the joints for plain ended pipes shall be made using couplers if necessary etc., complete.</t>
  </si>
  <si>
    <t>40 mm OD - Internal piping</t>
  </si>
  <si>
    <t>50 mm OD - Internal piping</t>
  </si>
  <si>
    <t>PVC floor trap - For Kitchen &amp; toilets</t>
  </si>
  <si>
    <t>Providing &amp; fixing in position 125/175mm deep PVC floor traps of self cleansing design with outlet size of 75mm diameter of approved make, including making connection with PVC soil/waste pipes using rubber gaskets, embeding the trap in 150 mm thick PCC 1:2:4 and fixing of top tile &amp; strainer of CP on top of the trap etc., complete all as specified &amp; directed.</t>
  </si>
  <si>
    <t>Core cutting in slab &amp; beams</t>
  </si>
  <si>
    <r>
      <t xml:space="preserve">Making 125 mm dia openings in 100 to 150 mm thick RCC slabs using core cutters having diamond edged core bits and redoing the same after fixing of pipes with PVC rings / grouting with non-shrink grouts etc., complete including ensuring water tightness of the system.
</t>
    </r>
    <r>
      <rPr>
        <b/>
        <sz val="11"/>
        <rFont val="Arial"/>
        <family val="2"/>
      </rPr>
      <t>Note: Only Existing slab Core cutting will be measured and Paid.</t>
    </r>
  </si>
  <si>
    <t>125mm dia Core cutting for 75 mm dia pipe &amp; 110mm dia pipe</t>
  </si>
  <si>
    <t>75mm dia Core cutting for 40 mm dia pipe &amp; 50mm dia pipe</t>
  </si>
  <si>
    <t>Packing the core openings in slab</t>
  </si>
  <si>
    <t>Packing the core openings in slab by providing PVC Puddle pipes screwed to slab from bottom and filling the void after fixing the pipe by packing with polymer concrete or non shrink grout etc,. Complete ensuring water tightness in the joint. The core cut area of the slab shall be prepared rough also same treatmrnt on the puddle pipe to be made to ensure proper bonding.
Note: Only Existing slab Core cutting will be measured and Paid.</t>
  </si>
  <si>
    <t>For 125mm dia Core openings</t>
  </si>
  <si>
    <t>For 75mm dia Core openings</t>
  </si>
  <si>
    <t>Total of Internal Sanitary piping</t>
  </si>
  <si>
    <t>Type 'B' - Rubber ring joint</t>
  </si>
  <si>
    <t>75mm OD</t>
  </si>
  <si>
    <t>Cellular structure PVC ECO drain pipe</t>
  </si>
  <si>
    <t>Providing &amp; fixing in position under floor against wall in chases cellular structure PVC ECO drain pipe of ring stiffness SN 4KN/m2, specials of make as mentioned below of approved make using lubricant as per manufacturer's specification, including cutting the pipes square to the required lengths, necessary excavation, chasing &amp; restoring to the original condition, testing for water tightness etc., (Specials at junctions of lateral pipe &amp; vertical stack must have access doors for inspection). The formation of pipe sockets by heating the pipe shall not be permitted the joints for plain ended pipes shall be made using couplers if necessary etc., complete.</t>
  </si>
  <si>
    <t>160 mm OD</t>
  </si>
  <si>
    <t>Earthwork excavation</t>
  </si>
  <si>
    <t>PVC Bottle gully trap</t>
  </si>
  <si>
    <t xml:space="preserve">Providing &amp; fixing best quality PVC Bottle gully trap of size 160 mm circular with 110 mm outlet with funnel arrangement,  embedded in plain cement concrete 1:4:8 (20 mm metal), providing &amp; fixing 100 mm square CI grating on top of the trap, all the above encased in a chamber of 300 x 300 mm built with 115 mm thick brick masonry using first class country bricks in CM 1:4 over a bed of CC 1:3:6 using 40 mm down size metal 100 mm thick, plastering with CM 1:4, 12 mm thick inside, exposed to surface, finished smooth with a floating coat of neat cement, external plastering rough finish of 20mm thick in CM 1:3. </t>
  </si>
  <si>
    <t>Providing &amp; fixing DI frame &amp; cover of size 300x300mm B-125 grade. etc., complete all as specified &amp; directed.</t>
  </si>
  <si>
    <t>Complete all as specified &amp; directed with approved fittings.</t>
  </si>
  <si>
    <t xml:space="preserve">Nos. </t>
  </si>
  <si>
    <t>UPVC manhole</t>
  </si>
  <si>
    <t>Supply, Installation, Testing &amp; commissioning of uPVC manhole of sizes mentioned below including multi inlet base, riser, shaft pipe, plugs, heavy duty manhole frame &amp; cover etc., including necessary excavation lowering the manhole in to the trench &amp; joining of the base, risers, manhole frame &amp; cover &amp; pipes as per manufacturer's specification etc., complete all as per relevant standard specification &amp; directions of Engineer-In-Charge.</t>
  </si>
  <si>
    <t>Ultra 315 Dia</t>
  </si>
  <si>
    <t xml:space="preserve">PCC 1:3:6 </t>
  </si>
  <si>
    <t>Providing and laying PCC 1:3:6 using 20 mm max size graded granite stone aggregate obtained from approved quarry,compaction,finishing,curing for encasing of sewer line.</t>
  </si>
  <si>
    <t>Total of External Sanitary piping</t>
  </si>
  <si>
    <t xml:space="preserve">Side wall parapet grating </t>
  </si>
  <si>
    <t>Providing and fixing in position side wallgrating made of CI body with Aluminum grate and four SS screws to fit for inlet of rain water pipes at terrace level in CM 1:2, including making bores in the roof, setting in position and forming smooth rain water inlet gutter to direct rain water into the rain water pipe etc., complete all as specified and directed.</t>
  </si>
  <si>
    <t>75 x 210 mm inlet with 75 mm Outlet</t>
  </si>
  <si>
    <t>110 x 280 mm inlet with 110 mm Outlet</t>
  </si>
  <si>
    <t>PVC SWR drainage pipes</t>
  </si>
  <si>
    <t>Providing &amp; fixing in position under floor against wall in chases PVC SWR drainage pipes &amp; specials of solvent cement joint of approved make conforming to IS:13592 Type 'A' ( 6 kg/sq.cm.) using lubricant as per maufacturer's specification, including cutting the pipes square to the required lengths, necessary excavation, chasing &amp; restoring to the original condition, testing for water tightness etc., (Specials at junctions of lateral pipe &amp; vertical stack must have access doors for inspection). The formation of pipe sockets by heating the pipe shall not be permitted the joints for plain ended pipes shall be made using couplers if necessary. Rate shall also include the cost of GI 'U' clamps to be provided at not more than 2.5m c/c for vertical pipes. The GI 'U' clamps shall be made of hot dip galvanised 6mm dia MS rod threaded at both ends and of length to suit the secure fixing of the pipe on the bracket of the clamping system with necesary nuts, plate washers and rubber insertions etc., complete.</t>
  </si>
  <si>
    <t>Type 'A' - Rubber ring joint</t>
  </si>
  <si>
    <t>160mm OD</t>
  </si>
  <si>
    <t xml:space="preserve"> uPVC manhole</t>
  </si>
  <si>
    <t>Total of Rain water harvesting system</t>
  </si>
  <si>
    <r>
      <t xml:space="preserve">Fixing in position </t>
    </r>
    <r>
      <rPr>
        <b/>
        <sz val="11"/>
        <rFont val="Arial"/>
        <family val="2"/>
      </rPr>
      <t>Floor mounted European Water Closet</t>
    </r>
    <r>
      <rPr>
        <sz val="11"/>
        <rFont val="Arial"/>
        <family val="2"/>
      </rPr>
      <t>, fixed to floor with necessary teak wood plugs &amp; SS/Brass screws as per manufacturer's specifications, the outlet of water closet shall be connected to the soil stack using suitable rubber washer, including cutting / boring in walls / floors and making good the walls &amp; floorings. etc. complete. Fixing seat &amp; cover, cistern integrated to the water closet of matching colour, with all internal parts made of corrosion resistant materials, fixed securely on to the water closet as per manufacturer's specifications etc., (in no event shall any adhesive / sealent, be used to fix the cistern to the closet. instead the entire installation to be redone). Inlet connection to the cistern using 15mm CP brass angle stopcock with heavy casted CP brass wall flange &amp; 12mm dia PVC flexible connection pipe with 600mm long, female threaded ends, rubber washers at both ends. The rate shall include providing and fixing of PVC flush tank with Drainage L bend pipe, gasket with PP normal close seat cover, hinges etc., complete.</t>
    </r>
  </si>
  <si>
    <t xml:space="preserve">European water closet: Jaquar Water Closet Continental CNS WHT 551SNPP184LZ Size: 350x475x390mm, S trap including PVC flush Tank 
</t>
  </si>
  <si>
    <r>
      <t xml:space="preserve">Supply, Installation, Testing &amp; commissioning in position </t>
    </r>
    <r>
      <rPr>
        <b/>
        <sz val="11"/>
        <rFont val="Arial"/>
        <family val="2"/>
      </rPr>
      <t>CP brass Health faucet</t>
    </r>
    <r>
      <rPr>
        <sz val="11"/>
        <color indexed="8"/>
        <rFont val="Arial"/>
        <family val="2"/>
      </rPr>
      <t xml:space="preserve"> assembly, comprising of 2 in 1 bibcock/ angle cock (make: Jaquar make)</t>
    </r>
    <r>
      <rPr>
        <sz val="11"/>
        <rFont val="Arial"/>
        <family val="2"/>
      </rPr>
      <t xml:space="preserve">
15mm CP brass Angle cock with ceramic disc cartridge   with wall flange.
One CP brass Health faucet   with 1m flexible tube of 10mm size.</t>
    </r>
  </si>
  <si>
    <r>
      <t xml:space="preserve">Supplying, installing, testing and commissioning </t>
    </r>
    <r>
      <rPr>
        <b/>
        <sz val="11"/>
        <rFont val="Arial"/>
        <family val="2"/>
      </rPr>
      <t>oval under counter wash basin</t>
    </r>
    <r>
      <rPr>
        <sz val="11"/>
        <rFont val="Arial"/>
        <family val="2"/>
      </rPr>
      <t xml:space="preserve"> of size 595x420x200mm and supported on MS / CI brackets. The gap between the counter and the top of the basin shall in no case exceed 5mm, silicone sealant shall be applied to the top of the basin before fixing in position so as to completely seal the gap. The excess sealant shall be wiped out using a clean blade flush with the basin inner profile. CP brass pillar cock without popup waste system with 450mm long copper pipes and brass nuts and necessary rubber washers etc., one CP brass </t>
    </r>
    <r>
      <rPr>
        <b/>
        <sz val="11"/>
        <rFont val="Arial"/>
        <family val="2"/>
      </rPr>
      <t xml:space="preserve">angle stop cock </t>
    </r>
    <r>
      <rPr>
        <sz val="11"/>
        <rFont val="Arial"/>
        <family val="2"/>
      </rPr>
      <t>with wall flange with ceramic disc cartridge. CP brass waste coupling &amp; bottle trap with extension piece &amp; wall flange. 40mm PVC waste pipe with specials from extension piece of bottle trap to the floor trap, length not exceeding 1m concealed in the wall, including cutting and making good the floors and walls.</t>
    </r>
  </si>
  <si>
    <t>Wash Basin: Jaquar - CNS-WHT-705</t>
  </si>
  <si>
    <t>Piller cock: Jaquar - OPP 5001PM</t>
  </si>
  <si>
    <t>Bottletrap - ALD-CHR-769L300X190</t>
  </si>
  <si>
    <t>Waste coupling - ALD-CHR-705</t>
  </si>
  <si>
    <t>Angle valve - OPP-CHR-15053PM</t>
  </si>
  <si>
    <t>Hose pipe Wall hook</t>
  </si>
  <si>
    <t>Rate for Complete Item</t>
  </si>
  <si>
    <r>
      <t xml:space="preserve">Supplying, Installing &amp; testing in position of One 15mm </t>
    </r>
    <r>
      <rPr>
        <b/>
        <sz val="11"/>
        <rFont val="Arial"/>
        <family val="2"/>
      </rPr>
      <t>CP brass overhead shower</t>
    </r>
    <r>
      <rPr>
        <sz val="11"/>
        <rFont val="Arial"/>
        <family val="2"/>
      </rPr>
      <t xml:space="preserve"> with single flow concealed divertor, the shower nozzles shall be of non clogging design and with one CP 15mm heavy casted shower arm and wall flange. One CP brass single lever high flow divertor , with one 15mm CP brass heavy casted bath spout with button arrangement for telephone shower and telephone shower with 1.5m long flexible tube.</t>
    </r>
  </si>
  <si>
    <t>Over head shower: Jaquar -OHS 1709</t>
  </si>
  <si>
    <t>Single lever divertor: Jaquar - FLR 3159</t>
  </si>
  <si>
    <t>Shower arm with wall flange: Jaquar - SHA 483</t>
  </si>
  <si>
    <t>Bath spout with button arrangement: Jaquar - SPJ 154429PM</t>
  </si>
  <si>
    <t>Telephone shower - 1 No.</t>
  </si>
  <si>
    <t>Supplying and fixing of CP Toilet paper Holder Recessed Type fixed with SS screws complete.
Toilet paper holder: Jaquar - ACN 1151N</t>
  </si>
  <si>
    <t>Supplying, fixing Soap Holder of approved make with necessary fixing materials etc.complete
Soap Holder: Jaquar - CAN-CHR-1131N</t>
  </si>
  <si>
    <t>Supplying, fixing of Tissue dispensor of approved make with necessary fixing materials etc.complete
Tissue Dispensor: Euronics - EP01</t>
  </si>
  <si>
    <t>Supply and Installation in position Towel rail of approved make with necessary fixing materials etc.complete
Towel Rail: ACN-CHR-1111N</t>
  </si>
  <si>
    <t>Supplying, fixing of cock hook of approved make with necessary fixing materials etc.complete.
Cock hook: Jaquar - ACN 1161N</t>
  </si>
  <si>
    <t>Supplying, fixing of Soap Dispenser of approved make with necessary fixing materials etc.complete.
Cock hook: Jaquar - ACN-CHR-1135N</t>
  </si>
  <si>
    <r>
      <rPr>
        <b/>
        <sz val="11"/>
        <rFont val="Arial"/>
        <family val="2"/>
      </rPr>
      <t xml:space="preserve">Providing and fixing in position best quality approved make bevelled edge mirror </t>
    </r>
    <r>
      <rPr>
        <sz val="11"/>
        <rFont val="Arial"/>
        <family val="2"/>
      </rPr>
      <t>of various sizes mounted on 12mm thick water proof plywood backing and hardwood molded beading (Moulding of beading to be got approved by the architect) alround and mirror fixed to the backing with 4 Nos. of CP cap screws &amp; washers, including fixing the mirror to the wall with necessary screws, plugs &amp; washers etc., complete. Make: Modi Guard / Saint Gobain.</t>
    </r>
  </si>
  <si>
    <t xml:space="preserve">Total of Sanitary Fixtures </t>
  </si>
  <si>
    <t>Solar flat plat Collectors and Heat pump water heating Systems</t>
  </si>
  <si>
    <t>1. Air Source Heat pump and Hot Water Circulation Pump with stand. NEO 550 / 550 LPH
Make: Neo Heat Pump Model: NEO550 Power Input 5.5 kW, output 22 kW, 3ph, 415 volts 50Hz</t>
  </si>
  <si>
    <t>Set</t>
  </si>
  <si>
    <t>2. 2000LTR MS Pressurized Tank, 5/6 mm Thickness, 100 mm Rockwool Insulation, 24 Gauge Jindal Aluminum Cladding with 450 mm manhole, 3 Layers of epoxy paint and prima coats with other provisions.</t>
  </si>
  <si>
    <t>Technical specification of Neo Heat pump 550LPH:</t>
  </si>
  <si>
    <t>1. Power Input - 5.5 kW, output 22kW, 3ph, 415 volts- 50Hz.</t>
  </si>
  <si>
    <t>2. Compressor scroll type - Sanyo /Copeland make.</t>
  </si>
  <si>
    <t>3. Heat Exchanger Co-Axial Tube in Tube high efficiency - Dry all.</t>
  </si>
  <si>
    <t>4. Thermostatic Expansion valve - Danfoss make.</t>
  </si>
  <si>
    <t>5. 4 Row Evaporator coil with Axial Fan - Copper Coil evaporator.</t>
  </si>
  <si>
    <t>6. Axial suction fan - Truemaxx</t>
  </si>
  <si>
    <t>7. Temperature controller - Subzero make</t>
  </si>
  <si>
    <t>8. Refrigerant - R417 a / R134a / R407c</t>
  </si>
  <si>
    <t>9. Sound - 56db</t>
  </si>
  <si>
    <t>10. Max Temperature - 55° c to 60° c</t>
  </si>
  <si>
    <t>11. Circulation pump - Shimge</t>
  </si>
  <si>
    <t>12. High Pressure/Low pressure Protection switch - Danfoss make</t>
  </si>
  <si>
    <t>13. Net Weight (Kg) - 140</t>
  </si>
  <si>
    <t>14. Dimension (l*b*h) mm - 1020 * 680*740</t>
  </si>
  <si>
    <t>3. Solar flat Plat Collectors (32 Panels)</t>
  </si>
  <si>
    <t>Flat Plate Collectors Specifications:</t>
  </si>
  <si>
    <t>1. Type - Flat Plate Collectors (FPC)</t>
  </si>
  <si>
    <t>2. Absorber Sheet - Copper 34 SWG/0.1 mm thick Selectively Coated Laser
Welded Chrome coated (E.T.P. Quality)</t>
  </si>
  <si>
    <t>3. Riser / Header Tube - Copper 12.5mm 24 SWG (+ 0.5 mm)</t>
  </si>
  <si>
    <t>4. No. of Riser Tube - 9 Fins</t>
  </si>
  <si>
    <t>5. Bonding between Riser &amp; Absorber - High temperature Ultrasonic Seam/Laser Welding</t>
  </si>
  <si>
    <t>6. Front Glazing - 50 mm thick Rock wool slab density of 48 Kg/M3 with Aluminum foil</t>
  </si>
  <si>
    <t>7. Back Insulation - Toughen Glass 4 mm thickness Transparency 87% and above</t>
  </si>
  <si>
    <t>8. Gasket - EPDM Rubber Grommets and Glass Beading</t>
  </si>
  <si>
    <t>9. Collector Box - Jindal/ Indalco Aluminum, extruded channel backed by a sheet of
22 SWG</t>
  </si>
  <si>
    <t>10. Collector stands and legs - M.S. "L" Angle with enamel coated</t>
  </si>
  <si>
    <t>11. Support top glazing - Glass retaining aluminum beading 1.6 mm</t>
  </si>
  <si>
    <t>12. Absorber Coating - Selective coating Absorptivity 0.95+ 0.02 Emissivity = 0.10 +0.02</t>
  </si>
  <si>
    <t>13. Insulation - Rock Wool</t>
  </si>
  <si>
    <t>14. Fasteners - SS Screws and Bolt Nuts</t>
  </si>
  <si>
    <t>15. Collector Sealant - Silicon base</t>
  </si>
  <si>
    <t>The above Solar systems (Item no. 35.1, 35.2 &amp; 35.3) quoted rate shall be inclusive of all new plumbing materials, pipe lines, tees, elbows, bends, reducers, coupling, running joints, union flanges, gate valves, brass ball valves, Electrical cables, Conduits with accessories, Transporatation, Loading, Unloading, Shfting, Lifting, Scafolding etc. complete.</t>
  </si>
  <si>
    <t>Technical Specifications are as follows:</t>
  </si>
  <si>
    <r>
      <rPr>
        <b/>
        <sz val="11"/>
        <rFont val="Arial"/>
        <family val="2"/>
      </rPr>
      <t xml:space="preserve">Providing and placing on terrace (at all floor levels) Three layer Polyethylene water storage sintex Tank </t>
    </r>
    <r>
      <rPr>
        <sz val="11"/>
        <rFont val="Arial"/>
        <family val="2"/>
      </rPr>
      <t>of white colour ISI:12701 marked with neccessary scours and cover and suitable locking arrangement and making necessary holes for inlet, outlet and overflow GI pipes all of sizes 65mm and above and the base support for the tank with all their accessories etc., inter connected to existing OHT complete as per direction of Engineer-in-charge. (The rate should includes cost of all materials, labour, equipments and machinery with all lead &amp; lift, loading, unloading, transportation and all other incidental charges,etc.,  complete as per the instruction of Engineer-in-charge)</t>
    </r>
  </si>
  <si>
    <t>Lit</t>
  </si>
  <si>
    <t>Supply, installation, testing and commissioning of Water Level Controller for OHT water tank, cost shall include sensor, panel, with panel board, control, required length of wiring, conduit for wiring, excavation and filling, level indicator and valves etc., complete.</t>
  </si>
  <si>
    <t>Total of Pumps &amp; Equipments</t>
  </si>
  <si>
    <t>APPROVED MAKE OF MATERIALS - PHE</t>
  </si>
  <si>
    <t>Sl. No.</t>
  </si>
  <si>
    <t>Description of Items</t>
  </si>
  <si>
    <t xml:space="preserve">Code </t>
  </si>
  <si>
    <t>Grade</t>
  </si>
  <si>
    <t xml:space="preserve">Standard sizes </t>
  </si>
  <si>
    <t>Prefered make</t>
  </si>
  <si>
    <t>Alternate make</t>
  </si>
  <si>
    <t>PIPES, FITTINGS, INSULATION, TRAPS</t>
  </si>
  <si>
    <t>CPVC Pipes, fittings &amp; solvent</t>
  </si>
  <si>
    <t xml:space="preserve">IS </t>
  </si>
  <si>
    <t>SDR 11</t>
  </si>
  <si>
    <t>15mm to 50mm n.b</t>
  </si>
  <si>
    <t>Ashirvad</t>
  </si>
  <si>
    <t>Astral</t>
  </si>
  <si>
    <t>Supreme</t>
  </si>
  <si>
    <t>Sch 80</t>
  </si>
  <si>
    <t>63mm to 160mm n.b</t>
  </si>
  <si>
    <t xml:space="preserve">Aashirwad </t>
  </si>
  <si>
    <t xml:space="preserve">PVC SWR Pipes &amp; fittings, </t>
  </si>
  <si>
    <t>IS 13592</t>
  </si>
  <si>
    <t>75mm to 160mm</t>
  </si>
  <si>
    <t>Ashirwad</t>
  </si>
  <si>
    <t>Rigid PVC pipes</t>
  </si>
  <si>
    <t>, IS 4985</t>
  </si>
  <si>
    <t>20mm to 450mm</t>
  </si>
  <si>
    <t>GI Pipes</t>
  </si>
  <si>
    <t>IS:1239</t>
  </si>
  <si>
    <t>15mm to 150mm</t>
  </si>
  <si>
    <t>TATA</t>
  </si>
  <si>
    <t>IS:3589</t>
  </si>
  <si>
    <t>200mm to 600mm</t>
  </si>
  <si>
    <t>Jindal</t>
  </si>
  <si>
    <t>GI Fittings</t>
  </si>
  <si>
    <t>Unik</t>
  </si>
  <si>
    <t>HB</t>
  </si>
  <si>
    <t>R'</t>
  </si>
  <si>
    <t>NEW</t>
  </si>
  <si>
    <t>CI Pipe</t>
  </si>
  <si>
    <t>IS: 1729</t>
  </si>
  <si>
    <t>75mm to 200mm</t>
  </si>
  <si>
    <t>Neco- Centri</t>
  </si>
  <si>
    <t>Saint Gobain</t>
  </si>
  <si>
    <t>VALVES &amp; METERS</t>
  </si>
  <si>
    <t>Ball valve</t>
  </si>
  <si>
    <t>15mm to 50mm</t>
  </si>
  <si>
    <t>RB</t>
  </si>
  <si>
    <t>Cimberio</t>
  </si>
  <si>
    <t>Lehry</t>
  </si>
  <si>
    <t>Butterfly valve</t>
  </si>
  <si>
    <t xml:space="preserve">65mm onwards </t>
  </si>
  <si>
    <t>Audco</t>
  </si>
  <si>
    <t>Hawa</t>
  </si>
  <si>
    <t>Intervalve</t>
  </si>
  <si>
    <t>CRI</t>
  </si>
  <si>
    <t>Non return valve- Axial</t>
  </si>
  <si>
    <t>15mm upto 50mm</t>
  </si>
  <si>
    <t>Itap</t>
  </si>
  <si>
    <t>Non return valve- Wafer</t>
  </si>
  <si>
    <t>Brass Strainer</t>
  </si>
  <si>
    <t>Sant</t>
  </si>
  <si>
    <t>CI Strainer</t>
  </si>
  <si>
    <t>Kartar</t>
  </si>
  <si>
    <t>Non modulating float valve</t>
  </si>
  <si>
    <t>Singer</t>
  </si>
  <si>
    <t>Danfoss</t>
  </si>
  <si>
    <t>CI Sluice Valve</t>
  </si>
  <si>
    <t>Aira</t>
  </si>
  <si>
    <t xml:space="preserve"> Float valve </t>
  </si>
  <si>
    <t xml:space="preserve"> Neta</t>
  </si>
  <si>
    <t>Leader</t>
  </si>
  <si>
    <t>Brass Pressure Reducing Valve</t>
  </si>
  <si>
    <t>Hawk</t>
  </si>
  <si>
    <t xml:space="preserve">Varie </t>
  </si>
  <si>
    <t>Water meter- Singlejet</t>
  </si>
  <si>
    <t>Aquamet</t>
  </si>
  <si>
    <t>Dashmesh</t>
  </si>
  <si>
    <t>Water meter- Multijet</t>
  </si>
  <si>
    <t>Itron</t>
  </si>
  <si>
    <t>Zenner</t>
  </si>
  <si>
    <t>CLAMPS, FLANGES, RUNGS</t>
  </si>
  <si>
    <t>Pipe supports</t>
  </si>
  <si>
    <t>Hitech</t>
  </si>
  <si>
    <t>Chilly</t>
  </si>
  <si>
    <t>GI sheet metal brackets</t>
  </si>
  <si>
    <t>Kaveri</t>
  </si>
  <si>
    <t>Fixotech</t>
  </si>
  <si>
    <t>CI Foot Rungs</t>
  </si>
  <si>
    <t>Neco</t>
  </si>
  <si>
    <t xml:space="preserve">BIC </t>
  </si>
  <si>
    <t>CI Foot Rungs PVC encapsulated</t>
  </si>
  <si>
    <t>Omplast</t>
  </si>
  <si>
    <t>Crescent</t>
  </si>
  <si>
    <t>GRATINGS, COVERS</t>
  </si>
  <si>
    <t>SS Grating</t>
  </si>
  <si>
    <t xml:space="preserve">Chilly </t>
  </si>
  <si>
    <t>Camry</t>
  </si>
  <si>
    <t>Side wall parapet grating</t>
  </si>
  <si>
    <t>NEER</t>
  </si>
  <si>
    <t>GMGR</t>
  </si>
  <si>
    <t>Dome shaped parapet grating</t>
  </si>
  <si>
    <t xml:space="preserve">Neer </t>
  </si>
  <si>
    <t>CI Drain points</t>
  </si>
  <si>
    <t>SFRC Frame &amp; cover</t>
  </si>
  <si>
    <t>Rajvaibhav</t>
  </si>
  <si>
    <t xml:space="preserve"> Nu tech</t>
  </si>
  <si>
    <t>KKLD</t>
  </si>
  <si>
    <t>CI Frame &amp; cover</t>
  </si>
  <si>
    <t xml:space="preserve"> Neco</t>
  </si>
  <si>
    <t xml:space="preserve"> BIC </t>
  </si>
  <si>
    <t>DI Frame &amp; cover</t>
  </si>
  <si>
    <t>Cresent foundry.</t>
  </si>
  <si>
    <t>PUMPS &amp; CONTROLLERS</t>
  </si>
  <si>
    <t>Hydro pneumatic pumps</t>
  </si>
  <si>
    <t>Grundfos</t>
  </si>
  <si>
    <t xml:space="preserve">CRI </t>
  </si>
  <si>
    <t>DP</t>
  </si>
  <si>
    <t>KSB</t>
  </si>
  <si>
    <t>Submersible &amp; Centrifugal  pump</t>
  </si>
  <si>
    <t>Kirloskar</t>
  </si>
  <si>
    <t>Darling</t>
  </si>
  <si>
    <t>Digital water level controller/ Indicators</t>
  </si>
  <si>
    <t xml:space="preserve">Gelco </t>
  </si>
  <si>
    <t xml:space="preserve">Sharp </t>
  </si>
  <si>
    <t xml:space="preserve">Maaru Inc </t>
  </si>
  <si>
    <t xml:space="preserve">MATERIAL OF CONSTRUCTIONS </t>
  </si>
  <si>
    <t>Sl.No.</t>
  </si>
  <si>
    <t>Material Of Construction</t>
  </si>
  <si>
    <t>Application</t>
  </si>
  <si>
    <t>Material</t>
  </si>
  <si>
    <t>Piping</t>
  </si>
  <si>
    <t>Water supply Pipes</t>
  </si>
  <si>
    <t>Cold Water Supply (CWS) Main house</t>
  </si>
  <si>
    <t>i</t>
  </si>
  <si>
    <t>Internal piping</t>
  </si>
  <si>
    <t>cPVC SDR 11</t>
  </si>
  <si>
    <t>ii</t>
  </si>
  <si>
    <t>Vertical shaft piping</t>
  </si>
  <si>
    <t>iii</t>
  </si>
  <si>
    <t xml:space="preserve">Terrace piping </t>
  </si>
  <si>
    <t>iv</t>
  </si>
  <si>
    <t xml:space="preserve">Pumping main from sump to OHT </t>
  </si>
  <si>
    <t>Hot water supply (HWS) Main house</t>
  </si>
  <si>
    <t>Cold Water Supply (CWS) Servant area</t>
  </si>
  <si>
    <t>Hot water supply (HWS) Servant area</t>
  </si>
  <si>
    <t xml:space="preserve">Insulation for (HWS) </t>
  </si>
  <si>
    <t>6mm thick insulaation with PVC sleeve</t>
  </si>
  <si>
    <t>9mm thick insulaation with PVC sleeve</t>
  </si>
  <si>
    <t>Water Source</t>
  </si>
  <si>
    <t>Municipal water mainS</t>
  </si>
  <si>
    <t>Sanitary  pipes</t>
  </si>
  <si>
    <t>a</t>
  </si>
  <si>
    <t>Internal piping - Soil &amp; Waste line</t>
  </si>
  <si>
    <t>PVC SWR Type 'B' Rubber ring joint</t>
  </si>
  <si>
    <t>b</t>
  </si>
  <si>
    <t>Internal piping - Wash basin waste line</t>
  </si>
  <si>
    <t>Rigid PVC Pipes PN6</t>
  </si>
  <si>
    <t>c</t>
  </si>
  <si>
    <t>Internal piping - Kitchen sink waste line</t>
  </si>
  <si>
    <t xml:space="preserve">CI  Hubless </t>
  </si>
  <si>
    <t>d</t>
  </si>
  <si>
    <t>e</t>
  </si>
  <si>
    <t>Burried piping</t>
  </si>
  <si>
    <t>Rain water pipes</t>
  </si>
  <si>
    <t>Buried piping</t>
  </si>
  <si>
    <t>Control Appurtenances</t>
  </si>
  <si>
    <t>Control Valves</t>
  </si>
  <si>
    <t>Master control  inside Toilets, Kitchen &amp; Utility</t>
  </si>
  <si>
    <t>Concealed stop cock</t>
  </si>
  <si>
    <t>All water lines upto 50mm dia size</t>
  </si>
  <si>
    <t>All water lines from 65mm and above sizes</t>
  </si>
  <si>
    <t>Float Valves</t>
  </si>
  <si>
    <t>OHT inlet for RO water</t>
  </si>
  <si>
    <t>Water level controler</t>
  </si>
  <si>
    <t>Municipal water inlet at water sump</t>
  </si>
  <si>
    <t>Ball type Float valve</t>
  </si>
  <si>
    <t>Non Return valves</t>
  </si>
  <si>
    <t>Axial type Reflux valve</t>
  </si>
  <si>
    <t>Wafer type Reflux valve</t>
  </si>
  <si>
    <t>Air Release valve</t>
  </si>
  <si>
    <t>All upfeed vertical water lines</t>
  </si>
  <si>
    <t>Brass Air vent</t>
  </si>
  <si>
    <t>Strainers</t>
  </si>
  <si>
    <t>At the OHT outlet</t>
  </si>
  <si>
    <t>Basket / Y / Bottle strainer - CI / ABS</t>
  </si>
  <si>
    <t>Traps &amp; Gratings</t>
  </si>
  <si>
    <t>Floor  traps</t>
  </si>
  <si>
    <t>Kitchen &amp; Utility</t>
  </si>
  <si>
    <t xml:space="preserve">125mm deep multi floor trap </t>
  </si>
  <si>
    <t>Toilets</t>
  </si>
  <si>
    <t xml:space="preserve">175mm deep multi floor trap </t>
  </si>
  <si>
    <t>Grating</t>
  </si>
  <si>
    <t>Grating for all floor traps in Toilets &amp; Utility</t>
  </si>
  <si>
    <t>SS frame &amp; grating</t>
  </si>
  <si>
    <t>Grating for Balconies</t>
  </si>
  <si>
    <t>PVC grating 75mm dia size</t>
  </si>
  <si>
    <t>Rain water Gratings</t>
  </si>
  <si>
    <t>At Terrace</t>
  </si>
  <si>
    <t xml:space="preserve">CI, Side wall  parapet and dome  type grating </t>
  </si>
  <si>
    <t>Landscpae drain point</t>
  </si>
  <si>
    <t>Aluminium body, Dome type grating</t>
  </si>
  <si>
    <t>Frame &amp; cover</t>
  </si>
  <si>
    <t>Frame &amp; Cover</t>
  </si>
  <si>
    <t>Sump.</t>
  </si>
  <si>
    <t>600x600mm rectangular  Heavy Duty (HD20 / C250 grade) CI hinged Frame &amp; cover with   double air seal.</t>
  </si>
  <si>
    <t>SL. NO</t>
  </si>
  <si>
    <t>AMOUNT</t>
  </si>
  <si>
    <t>PVC CONDUIT and IT'S  ACCESSORIES</t>
  </si>
  <si>
    <t>POINT WIRING USING COPPER WIRE WITHOUT SWITCH</t>
  </si>
  <si>
    <t>SWITCHES, SOCKETS and ACCESSORIES</t>
  </si>
  <si>
    <t>CONTROL SWITCHGEARS and ACESSORIES</t>
  </si>
  <si>
    <t>L.T. U.G. CABLES</t>
  </si>
  <si>
    <t xml:space="preserve">FANS </t>
  </si>
  <si>
    <t>NETWORKING and TELECOMMUNICATION</t>
  </si>
  <si>
    <t>LUMINARIES/LIGHITNG FIXTURES</t>
  </si>
  <si>
    <t>FIXING CHARGES</t>
  </si>
  <si>
    <t>EXTERNAL LIGHT POLES</t>
  </si>
  <si>
    <t>ESE TYPE LIGHTNING PROTECTION SYSTEM</t>
  </si>
  <si>
    <t>XII</t>
  </si>
  <si>
    <t>CIVIL WORKS</t>
  </si>
  <si>
    <t>TOTAL COST</t>
  </si>
  <si>
    <t>Basic Rate</t>
  </si>
  <si>
    <t xml:space="preserve">Weightage 0% </t>
  </si>
  <si>
    <t>Rate</t>
  </si>
  <si>
    <t>CONCEALED CONDUIT SYSTEM</t>
  </si>
  <si>
    <t>Supplying heavy gauge PVC conduit pipe 19/20/25/32/40mm dia 2/2.5mm thick confirming to IS2509  with suitable size bends, metal junction boxes adhesive paste etc., and running the conduit before concreting the slab/ clamping to truss with clamps. The conduit should be tied to the reinforncement rods by using binding wires and unused ways of junction boxes and pipe ends should be covered using PVC end enclosures, run with 18SWG GI fish wire wherever necessary.</t>
  </si>
  <si>
    <t>19/20 mm dia 2mm thick</t>
  </si>
  <si>
    <t>Mtr</t>
  </si>
  <si>
    <t>25 mm dia 2mm thick</t>
  </si>
  <si>
    <t>32 mm dia 2.5mm thick</t>
  </si>
  <si>
    <t>Supplying heavy gauge PVC conduit pipe 19/20/25/32/40mm dia 2/2.5mm thick confirming to IS2509  with suitable size bends, metal junction boxes adhesive paste etc., by groove cutting in the wall and fixing by bracing U or J hooks and cement plastering up to the wall surface and run with 18SWG GI fish wire run throughout the conduit wherever necessary.</t>
  </si>
  <si>
    <t>Supplying and fixing sheet metal box made out of 18SWG sheet metal with necessary holes for cable/conduit entry as required with one coat of primer of approved make etc.</t>
  </si>
  <si>
    <t>100x75x65mm</t>
  </si>
  <si>
    <t>Each</t>
  </si>
  <si>
    <t>Supplying and fixing of PVC casing and capping on the wall or ceiling using necessary materials like bends, screws at an intervals of every 300mm etc as required.</t>
  </si>
  <si>
    <t>25 mm dia</t>
  </si>
  <si>
    <t>Supplying PVC/GI flexible conduit pipe 25mm dia fixing on surface over inverted tapered wooden plugs or phill plugs or rawl plugs and clamped using heavy gauge saddles at an intervals of 300mm using NF screws and on either end of the pipe terminated completely</t>
  </si>
  <si>
    <t>Supplying and fixing metal fan box with round hook.</t>
  </si>
  <si>
    <t>No</t>
  </si>
  <si>
    <t>TOTAL OF PVC CONDUIT and IT'S  ACCESSORIES</t>
  </si>
  <si>
    <t>Supply  and wiring adopting loop system in the existing PVC conduit using 1100V grade, 2X1.5Sqmm (Phase and Neutral) &amp; 1X1.0Sqmm (Earth wire) FRLS multistrand PVC insulated copper wire (confirming to IS-694: and latest amendments) without control switch shall be fixed on the existing plastic sheet/gang box, the other end of the wires shall be terminated with sufficient loose length in a wood/PVC round block, complete for each outlet.
NOTE: The length of light points where ever exceding the specified length given below will be considered as running meter in Lighting circuit subhead.</t>
  </si>
  <si>
    <t xml:space="preserve">Short point upto 3mts from tapping point to outlet via switch </t>
  </si>
  <si>
    <t>Point</t>
  </si>
  <si>
    <t>Medium point above 3mts upto 6mtr from tapping point to oulet via switch</t>
  </si>
  <si>
    <t>Long points above 6mts upto 10mtr from tapping point to outlet via switches</t>
  </si>
  <si>
    <t>Two outlet in a row above 3mts upto 6mts from tapping point to outlet via switches</t>
  </si>
  <si>
    <t>Three outlet in a row above 6mts upto 10mts from the tapping point to outlet via switches</t>
  </si>
  <si>
    <t>Wiring for lighting/power circuit using one of FRLS PVC insulated 1100V grade, multistrand copper wire with low conductor resistance single core in open or concealed system of wiring with specified IS-694: confirming to latest amendments.</t>
  </si>
  <si>
    <t>1 Sq.mm</t>
  </si>
  <si>
    <t>1.5 Sq.mm</t>
  </si>
  <si>
    <t>2.5 Sq.mm</t>
  </si>
  <si>
    <t>4 Sq.mm</t>
  </si>
  <si>
    <t>6 Sq.mm</t>
  </si>
  <si>
    <t>10 Sq.mm</t>
  </si>
  <si>
    <t>16Sqmm</t>
  </si>
  <si>
    <t>TOTAL OF POINT WIRING USING COPPER WIRE WITH SWITCH</t>
  </si>
  <si>
    <t xml:space="preserve">Supply and flush mounting powder coated/ galvanized metal box suitable for mounting modular switch plates. The box should be firmly flush mounted after due groove cutting in brick/stone/C.C wall </t>
  </si>
  <si>
    <t>1-3Way</t>
  </si>
  <si>
    <t>4-5Way</t>
  </si>
  <si>
    <t>6Way</t>
  </si>
  <si>
    <t>8Way</t>
  </si>
  <si>
    <t>10-12Way</t>
  </si>
  <si>
    <t>16-18Way</t>
  </si>
  <si>
    <t>Supplying and fixing superior quality modular switch mounting polycarbonate plate with necessary supporting back plate with required nos of machine screws, bolts nuts etc,. complete on existing metal/PVC box</t>
  </si>
  <si>
    <t>1 to 3 Module</t>
  </si>
  <si>
    <t>4 Module</t>
  </si>
  <si>
    <t>6 Module</t>
  </si>
  <si>
    <t>8 Module</t>
  </si>
  <si>
    <t>10-12 Module</t>
  </si>
  <si>
    <t>16-18 Module</t>
  </si>
  <si>
    <t>Supplying and fixing of modular switch &amp; connected accessories on existing modular switch plate as per IS 3854 and IS 1293.</t>
  </si>
  <si>
    <t>6Amps one way switch</t>
  </si>
  <si>
    <t>6Amps Two way switch</t>
  </si>
  <si>
    <t>6Amps 3way socket</t>
  </si>
  <si>
    <t>Stepped Fan Regulator- Double pole type</t>
  </si>
  <si>
    <t>16Amps one way switch</t>
  </si>
  <si>
    <t>6/16Amps universal socket</t>
  </si>
  <si>
    <t>13Amps Intel socket</t>
  </si>
  <si>
    <t>32Amps DP type switch</t>
  </si>
  <si>
    <t>TOTAL OF SWITCHES, SOCKETS &amp; ACCESSORIES</t>
  </si>
  <si>
    <t>MAIN LT PANEL</t>
  </si>
  <si>
    <t>Supplying and fixing Moulded Case Circuit Breaker (MCCB) over  the existing wood/panel board using necessary screws, bolts, nuts, necessary phase separators, hnadle and wiring complete. Protection of overload and short circuit with the thermal magnetic/micro processor release and earth fault as per IS -13947 (Icu=Ics)</t>
  </si>
  <si>
    <t>320Amps 50KA four pole</t>
  </si>
  <si>
    <t>Supplying and fixing miniature circuit breakers on existing MCB distribution boards using necessary fixing materials and 'C' type curve, indicator ON/OFF, energy cross-3 with short circuit breaking capacity of 10K and complete wiring as required. confirming to IEC 60898.</t>
  </si>
  <si>
    <t xml:space="preserve">50-63Amps TPN </t>
  </si>
  <si>
    <t>50-63Amps DP</t>
  </si>
  <si>
    <t xml:space="preserve">40Amps TPN </t>
  </si>
  <si>
    <t>40Amps DP</t>
  </si>
  <si>
    <t>6-32Amps SP</t>
  </si>
  <si>
    <t>Supply and fixing DIN rail mounted 3/1phase digital energy meter for sub-metering purpose
Parameters:  1 Phase -Voltage, Current, kW, kWh, 3 Phase-Voltage, Current, kW, kWh + PF, kVA, kVAr, MD</t>
  </si>
  <si>
    <t>3Phase digital energy meter (10-60A) 240v class2 Accuracy 50Hz</t>
  </si>
  <si>
    <t>1Phase digital energy meter (5-30A) 240v class2 Accuracy 50Hz</t>
  </si>
  <si>
    <t>Supplying fixing and wiring 3 phase digital Ammeter/Voltmeter</t>
  </si>
  <si>
    <t>Supplying, fixing and wiring 50/5 to 400/5 Amps 5VA burden Current Transformer. Class 0.5 accuracy with tape wound.</t>
  </si>
  <si>
    <t>Supplying, fixing of LED type panel board indicating lamp with required colour suitable for 220VA.C 50HZ 12/24V DC.</t>
  </si>
  <si>
    <t>Supplying, fixing and wiring earth leakage relay with core balanced current transformer suitable for single phase 50Hz Av with lastest microcontroller based, digital readout of percentage leakage current, programmable delay/auto/ manual rest facility suitable to mount on DIN rail/flush mounting on panel board.</t>
  </si>
  <si>
    <t>Supplying and fixing of shunt trip suitable for MCCB CBCT</t>
  </si>
  <si>
    <t>Supplying amps rated 3phase with neutral bus bar using requiemedcapacity electrolyticaluminium strips covered with heat shrinkable couloured PVC sleeve, mounted on phenolic/FRP/DMC insulator which are mounted on powder coated 40x6mm M.S.flat frame work in existing panel board. The bus bar shall have suitable holes for termination of incoming and outgoing cables as per IS specification with necessary bolts, nuts and washers etc., complete.</t>
  </si>
  <si>
    <t>400Amps 4x50x10mm Aluminium strips</t>
  </si>
  <si>
    <t>Fabricating supplying and mounting MS box made out 14SWG suitable for floor/wall mounting, fully weather proof with provision for better heat dissipation, provided with hinged front cover,equipped with tamper proof locking arrangements, with suitable size clamps with necessary cable entry pipe with gland and box should be finished with 2coats of red oxide primer paint and finally finished with approved colour enameled metal paint etc., complete.</t>
  </si>
  <si>
    <t>14SWG</t>
  </si>
  <si>
    <t>Sq Cm</t>
  </si>
  <si>
    <t>Supplying and fixing angle iron frame work fabricated out of M.S angle iron and M.S. flat  with bolts, washers etc., and painted with 2coats of red oxide and then two coats of approved paint.</t>
  </si>
  <si>
    <t>40x40x6</t>
  </si>
  <si>
    <t>Supplying and fixing Electronic Trivector Meter (ETV) suitable for LT operation and CT operated meter in polycarbonate body in class 0.5 accuracy as per IS 14697 and comletely wired.</t>
  </si>
  <si>
    <t>Supplying of multi function digital meter with three line back light LCD type display for Voltage, Current, frequency, Power, power factor, KVA, KWH, KVAR suitable for 3phase, 4wire LT netwrok with IP 54 degree of protection and completely wired as required with communication port and class 0.5s accuracy.</t>
  </si>
  <si>
    <t>INVERTER DISTRIBUTION PANEL</t>
  </si>
  <si>
    <t>100Amps 4x50x10mm Aluminium strips</t>
  </si>
  <si>
    <t xml:space="preserve">DISTRIBUTION BOARDS </t>
  </si>
  <si>
    <t xml:space="preserve">Supplying and fixing regular MCB distribution boards on wall mounting using required clamps, bolts, nuts etc., with provision for fixing suitable type capacity MCB's single phase/3 phase/single door with powder coated painting etc., Made out of 14SWG MS enclosure.
</t>
  </si>
  <si>
    <t>Double Door</t>
  </si>
  <si>
    <t>16way SP &amp;N ETPN (Lift-2Nos, Emg lighting-4, Terrace below tanks-1, External LDB-1)</t>
  </si>
  <si>
    <t>8way TP &amp;N ETPN- 7SEG 
The DB should be 7segment and should be able to mount 1No 4P MCB, 3Nos of DP RCCB, 18Nos of SP MCB</t>
  </si>
  <si>
    <t xml:space="preserve">6-32Amps SP </t>
  </si>
  <si>
    <t>40Amps TPN</t>
  </si>
  <si>
    <t>Supplying, fixing and wiring Residual current circuit breaker (RCCB) 140/450V up to 300ma sensitivity on existing wood/panel board</t>
  </si>
  <si>
    <t>25Amps 2pole</t>
  </si>
  <si>
    <t>40Amps 2pole</t>
  </si>
  <si>
    <t>40Amps 4pole</t>
  </si>
  <si>
    <t>63Amps 2pole</t>
  </si>
  <si>
    <t xml:space="preserve">Supply  and installation of multifunction time switch for external lighting distribution board. The timer should be able to operate Manual, automatic, holiday, random. The programming of the timer should be Weekly, annual, astronomical.
The timer should have Range 16 Amps and able to operate on AC/DC 24 V-264 V.
The timer should have minimum 2Nos channels.
The cost should be inclusive of contactor for switching ON/FF the lights.
</t>
  </si>
  <si>
    <t>TOTAL OF CONTROL SWITCHGEARS and ACESSORIES</t>
  </si>
  <si>
    <t>Supply fixing of earthing electrode for grounding using 40mm dia 2.90mm thick GI pipe  for panels 3mtr long, GI funnel with 2Nos with 3mtr 50*6mm GI strips buried in a pit.  The pit should be filled with equal proportion of salt , charcoal 150mm all round the pipe to complete depth. The connection from the pipe to panel shall be by GI strip with sleves etc., The pipe should have 12mm dia bolts, nuts, washers and check nuts etc., the pipe shall have 16 through holes of 12mm dia  as per standard practices and specifications. The rate shall be inclusive of excavation, refilling, removing of surplus earth and construction of 450x450x600mm chamber with hollow blocks and plastering on inner &amp; outer sides with suitable NP2 protection Precast RCC cover and painting RCC cover with green color also identification of earth pit and resistance value should be done with white color, RCC cover removal should be easy for maintainence. Testing of earth electrode by earth tester as per directions of Engineer incharge.</t>
  </si>
  <si>
    <t>Supplying and running of GI/Copper strips for grounding connections, using necessary fixing materials as required. the strips should be welded at joints and painted with silver colour.</t>
  </si>
  <si>
    <t>25x3mm GI strip</t>
  </si>
  <si>
    <t>25x6mm GI strip</t>
  </si>
  <si>
    <t>Supplying of 1.1KV LTAluminium UG cable XLPE  extruded inner sheathed, armoured UG LT cable as per IS-1554 (Part-1) IS-7098 (Part-1), Armouring strip thickness in average +5% and resistivity 14 Ohms/kms (Max) as per IS-3975</t>
  </si>
  <si>
    <t>3.5 core 95 Sqmm</t>
  </si>
  <si>
    <t>4 core 6 Sqmm</t>
  </si>
  <si>
    <t>Supplying of 1.1KV LT Copper UG cable XLPE  extruded inner sheathed, armoured UG LT cable as per IS-1554 (Part-1) IS-7098 (Part-1), Armouring strip thickness in average +5% and resistivity 14 Ohms/kms (Max) as per IS-3975</t>
  </si>
  <si>
    <t>4 core 10 Sqmm</t>
  </si>
  <si>
    <t>Labour charges for laying of 1.1KV class UG cable in existing trench GI pipe/stoneware pipe/on wall/on pole as required.</t>
  </si>
  <si>
    <t>In existing trech/duct</t>
  </si>
  <si>
    <t>95Sqmm to 150 Sqmm</t>
  </si>
  <si>
    <t>6Sqmm to 16 Sqmm</t>
  </si>
  <si>
    <t>Supplying and fixing of class A (medium duty) GI pipe in existing wall for Electrical/Fire/Lan cable entry with necessary clamping arrangements/ welding to reinforcemt laid on slab</t>
  </si>
  <si>
    <t>40mm</t>
  </si>
  <si>
    <t>150mm</t>
  </si>
  <si>
    <t>Supplying and fixing of heavy duty cable glands suitable for UG cable of 1.1 KV class (metal only)</t>
  </si>
  <si>
    <t>25mm dia</t>
  </si>
  <si>
    <t>50mm dia</t>
  </si>
  <si>
    <t>Supplying and fixing 2mm thick perforated cable GI tray on exisitng MS angle support using necessary GI bolts/nuts and washer or welding as required.</t>
  </si>
  <si>
    <t>150x50mm</t>
  </si>
  <si>
    <t>300x50mm</t>
  </si>
  <si>
    <t>Supplying tinned copper lugs and crimping and wiring to terminal point for wire of the following sizes</t>
  </si>
  <si>
    <t>1.5 Sqmm</t>
  </si>
  <si>
    <t>2.5 Sqmm</t>
  </si>
  <si>
    <t>4 Sqmm</t>
  </si>
  <si>
    <t>6 Sqmm</t>
  </si>
  <si>
    <t>10 Sqmm</t>
  </si>
  <si>
    <t>16 Sqmm</t>
  </si>
  <si>
    <t>95 Sqmm Long Barrel</t>
  </si>
  <si>
    <t>Supplying and running GI/Copper conductor for grounding and (along with other wires in conduit system of wiring) using necessary suitable size clamps. nails, guttas/spacers etc.</t>
  </si>
  <si>
    <t>8SWG GI wire</t>
  </si>
  <si>
    <t>TOTAL OF L.T. U.G. CABLES</t>
  </si>
  <si>
    <t>Supplying of 250mm (sweep size) BLDC motor Energy Saving Exhaust Fan (Black)
Super efficient BLDC exhaust fan. Blade Size: 250mm; High Air Delivery Output: 1150 CMH; Speed: 1300 RPM
Design: Stylish design that matches spaces for Bathroom &amp; Kitchen. Finish types: Glossy
Power Consumption: 20 watts; Operating Voltage: 140V-285V, Number of Blades: 5
Operation: Smooth noiseless operation in spite of high delivery.
MAKE: Atomberg Efficio 250mm</t>
  </si>
  <si>
    <t>Sweep size (250MM) 39.2 x 19.2 x 40 Centimeters LXWXH</t>
  </si>
  <si>
    <t xml:space="preserve">Supplying  capacitor type ceiling fan 1200mm BLDC motor Energy Saving Ceiling Fan Compatible with Regulator (White).
Super Energy Efficient BLDC Motor: Consumes only 32W on the highest Speed
Save up to Rs. 1500 per year on your electricity bill with each fan
Compatible with a regulator, No remote required
Inverter Stabilization Technology: Runs consistently at the same speed even with fluctuating input voltage of 140-285V
High-Speed Fans: Output parameters on par with a normal ceiling fan. Air delivery: 241 CMM &amp; Speed: 320 RPM
Runs 3 times longer on an Inverter battery as compared to an ordinary Induction fan
MAKE: ATOMBERG Renesa Alpha </t>
  </si>
  <si>
    <t xml:space="preserve">48" sweep  (1200mm) </t>
  </si>
  <si>
    <r>
      <t xml:space="preserve">Supplying of 400mm wall fan with swing feature with remote control and all necessary clamps required to installe the fan.
The fand details is given below
 Elegantly designed fan base.
120 ribs guard. oscillation degree : 60˚.
Pull cord control for speed and oscillation on-off, Remote control option - No.
Aerodynamically designed and balanced blades.
Speed: 1350 RPM. Rated voltage 230 V.
Air Delivery: 72 CMM.
Blade: Aerodynamically designed &amp; balanced blades ; TOP: Thermal overload protector (TOP) helps in protecting the motor in case of any high voltage fluctuation ; Guard: 120 Spokes ; Motor speeds (No.): 3 ; Noise level: 63.2 dB ; Power consumption: 50 W, Rated voltage: 230 V, Rated frequency: 50 Hz ; Items Included: Motor ,mounting accessories kit, blade, guard set, guard ring,guarantee card.
</t>
    </r>
    <r>
      <rPr>
        <b/>
        <sz val="11"/>
        <rFont val="Arial"/>
        <family val="2"/>
      </rPr>
      <t>MAKE: HAVELLS</t>
    </r>
  </si>
  <si>
    <t>TOTAL OF FANS</t>
  </si>
  <si>
    <t>Supplying and drawing UTP-CAT 6E LAN cable</t>
  </si>
  <si>
    <t>Supplying and fixing of I/O socket with back box</t>
  </si>
  <si>
    <t>Single I/O</t>
  </si>
  <si>
    <t>TOTAL OF NETWORKING and TELECOMMUNICATION</t>
  </si>
  <si>
    <t xml:space="preserve">Supply of 12w LED 1 bulb 
Bulb Base:B22, Color Temperature: 3000K, Lumens: 1100lm
Wattage: 12 watts; Operating Voltage: 220-240 volts
Low energy consumption and non-dimmable
Lifetime of 15,000 hours and UV and IR free light
MAKE: PHILIPS/HAVELLS/REGENT
</t>
  </si>
  <si>
    <t>Supplying of 1x4' PVC batten with integrated LED 2 tube 20/22w with high quality diffuser with life of 25000 burning hours &amp; 70% lumen maintainence with CRI &gt;80. Power input : 220-240V @50/60Hz &amp; Power Factor &gt;0.9 along with CE approved. 2years warranty against any manufacturing defect working under standard electrical condition.
 MAKE: PHILIPS Smart brite LED Batten /HAVELLS/REGENT</t>
  </si>
  <si>
    <t>LED light fitting 1x4' -20/22w</t>
  </si>
  <si>
    <t>Supply  of LED3 aviation light with timer, contactor, IP42 enclosure box and other accessories to complete installation.
MAKE: Bajaj BGAV 302</t>
  </si>
  <si>
    <t xml:space="preserve">Supply of  LED4 10w bulkhead light for lift shafts. The Housing Material should be Aluminum die–cast, 
Polycarbonate Optic material, Polycarbonate Optical cover/lens material. 
The light should have Ingress protection code IP66  [ Dust penetration-protected, jet-proof and Mech. impact protection code IK09 
 MAKE: PHILIPS WT202W LED10S CW PSU S3 PC /HAVELLS/REGENT
</t>
  </si>
  <si>
    <t xml:space="preserve">Supply of  LED5 70w street light light for external lighitng. The Housing Material should be Aluminum die–cast, 
Polycarbonate Optic material, Polycarbonate Optical cover/lens material. 
The light should have Ingress protection code IP66  [ Dust penetration-protected, jet-proof and Mech. impact protection code IK08 
 MAKE: PHILIPS BRP471 LED 90/NW 70W 220-240V DME /HAVELLS/REGENT
</t>
  </si>
  <si>
    <t>TOTAL OF LUMINARIES/LIGHITNG FIXTURES</t>
  </si>
  <si>
    <t>Fixing all types and all capacities flourscent/ false ceiling/ spot light/ CFL/ LED fitting indoors on the wall/ ceiling/ rafters/ griders using 23/.0076" twin twisted PVC insulated wires. required nos of round blocks and clamps</t>
  </si>
  <si>
    <t>On wall/ceiling/Rafter/Girders</t>
  </si>
  <si>
    <t>Fixing a ceiling/wall mounting fan of all capacities and all types to the existing 'S' hook with fan regulator to the existing board together with supplying and fixing 5 amps. ceiling rose, necessary length of 23/0.0076 inch PVC insulated twin twisted copper wire and wiring.</t>
  </si>
  <si>
    <t>Extra length of GI pipe of class B 19mm for fan down rod</t>
  </si>
  <si>
    <t>Fixing one exhaust fan after making a suitable nitch in the wall and finishing with cement mortar and colouring to match the existing wall or brackets, with bolts and nuts and a 5A, ceiling rose with sufficient length of 23/0.0076 inch PVC insulated twin core wire of approved make with wire mesh and wooden frame.</t>
  </si>
  <si>
    <t>Fixing halogen/metal halide/SVL/ LED floodlight, street light over existing pole/ wall ceiling including clamp, bolts, nuts and wiring using suitable capcity wires</t>
  </si>
  <si>
    <t>TOTAL OF FIXING CHARGES</t>
  </si>
  <si>
    <t>Supply and installation of 9 meter height hot dip Galvanized (70 to 80 microns) conical pole with inbuilt junction box consisting of connectors, 1no. of 6 amps SP MCB and terminals etc, complete. The dia of the pole should be minimum 160dia at bottom and 75 dia at top. The pole should be provided with 300x300x16mm thick base plate with 25x45 slot for j bolts from the concrete.
The rate should be inclusive of 4Nos of J bolts of size M25X500 to be embedded in the concrete pedestal. Pedestal to be done by M20 grade concrete  of dimension (400mmx400mmx800mm) 
The rate should be inclusive of grey color powder coating for 9mtr pole. 
Make:Yadav Engineering</t>
  </si>
  <si>
    <t xml:space="preserve">Supply ing  and fixing 40mm dia GI pipe class A GI pipe bracket up to 1meters long terminated with reducing collar of 40x25mm to which extra pipe of 175mm length is fixed for fixing MV/SV/MH/FTL /LED street light fitting of all capcities on rail/RCC/wall/tubular pole/conical pole using suitable clamps,bolts nuts and wiring using suitable capacity wires.
The rate should be inclusive of grey color powder coating for 1mtr GI bracket. </t>
  </si>
  <si>
    <t>TOTAL OF EXTERNAL LIGHT POLES</t>
  </si>
  <si>
    <r>
      <t xml:space="preserve">Supply of UL certified ESE Lightning Arrester Prevectron </t>
    </r>
    <r>
      <rPr>
        <sz val="11"/>
        <rFont val="Times New Roman"/>
        <family val="1"/>
      </rPr>
      <t>3</t>
    </r>
    <r>
      <rPr>
        <sz val="11"/>
        <rFont val="Arial"/>
        <family val="2"/>
      </rPr>
      <t>- Controlled Early Streamer Emission Air terminal (CESEAT), to be supported with the duly verified UL-certification online access.</t>
    </r>
  </si>
  <si>
    <t>Model Number S 50
Protection Level I
Protection Radius 68.00</t>
  </si>
  <si>
    <t>The air-terminal shall be tested to support a 200kA current or more. Test to be performed in compliance with NFC 17 102 (France), UNE 21 186(Spain) or NP 4426(Portugal)</t>
  </si>
  <si>
    <t>Optimum Lightning protection Performance achieved by adopting the patented OptiMax® 
Technology in designing the CESEAT
The CESEAT should be certified to withstand real-time lightning tests
Following tests to be performed in compliance with the new test guidelines in 'Annex C' of the 
revised NFC 17 102 version 2011 for ESE lightning protection system and due certification from an 
independant certification organization required to be submitted by ESE -manufacturer for:</t>
  </si>
  <si>
    <t xml:space="preserve"> Marking Tests 
b. Mechanical Tests 
c. Environmental Tests 
d. Electrical Tests 
e. ΔT Tests 
f. EMC Tests 
CESEAT must be CE-marked for compliance to NF EN 611000-6-2 / NF EN 611000-6-3
The CESEAT shall be made of Stainless Steel 316 grade non-corrosive metallic components.
The device to be a fully autonomous system requiring no external power supply.
MAKE: INDELAC
</t>
  </si>
  <si>
    <t>Elevation pole made of Class 'B' GI- material having ISI-marking. Consists of the following (for a 
typical 5m mast): 
a) 3mtr x 60mm dia GI pipe 
b) 2.5mtr x 50mm dia GI pipe 
c) Reducer, M20 thread. 
d) Base plate(200x200x10mm), mounting bracket, clamps and all required fixing accessories 
supplied in compliance with IEC 62561 - 1</t>
  </si>
  <si>
    <t>Supply of Down conductor made of Copper cable. Minimum cross sectional area of 70mm² to 
withstand 250kA lightning current and comply with NFC/ IEC 62305 standard. Cable shall have 19-
strands across the 70sqmm cross-section, each strand dia of min 2.1mm</t>
  </si>
  <si>
    <t>Supply of INDELEC Lightning Flash Counter. Electronically controlled, register every strike between 
1000 A to 100 KA for a 8/20 microsecond peak current. Tested in High Voltage Laboratory 
(CPRI).Digital -2</t>
  </si>
  <si>
    <t>Test box allowing down conductor to be disconnected from the earthing point so that the earth 
resistance may be measured. Compliant with IEC 62561 - 1
a. Dimensions: 200x120x90mm
b. Protection clause: IP 65
c. Internal clamp: Copper clamp, 50x6mm for strip or round conductors, mounted on Insulators for 
isolating clamp from the box</t>
  </si>
  <si>
    <t>Supply of Indelec Copper-bonded Earthing Electrode with minimum copper bonding of 250micron. 
The electrode shall be duly tested and certified by CPRI (Central Power Research Institute), Govt of 
India. Brass Rod-to-Conductor connectors should also be supplied for earth strip connection. To 
ensure the moisture content and electrical conductivity, Indelec Z-Earth, carbon based carbofill 
compound shall be used as a backfill compound.The chemical backfill compound shall be tested &amp; 
certiifed by any approved &amp; accredited laboratory in India . System shall be in full compliance with 
IS:3043 Earthing Standards</t>
  </si>
  <si>
    <t>Copper bonded rod: 17.2 mm X 3 meter
Z-EARTH – ground enhancing compound: 20Kg X 2 Bags</t>
  </si>
  <si>
    <t>Construction of 450x450x600mm chamber with hollow blocks and plastering on inner &amp; outer sides with suitable NP2 protection Precast RCC cover and painting RCC cover with green color also identification of earth pit and resistance value should be done with white color, RCC cover removal should be easy for maintainence. Testing of earth electrode by earth tester as per directions of Engineer incharge.The rate shall be inclusive of excavation, refilling, removing of surplus earth and</t>
  </si>
  <si>
    <t>Installation shall comprise the following scope of activities:
a. ESE Lightning Arrestor Mounting as per Lightning Protection Design
b. Anchoring of the Mounting Mast on which the ESE Air Terminal is to be mounted
c. Routing &amp; Down Conductor Laying as per Lightning Protection Standards
d. Installation of Lightning Flash counter/Test Link
f. Chemical Maintenance-Free Earthing System Installation: Boring/Auguring for Copper bonded 
Earth Rod at a depth of minimum 3 meters/ Backfill Compound Preparation &amp; Fill-up / Curing &amp; 
Compaction of Backfill/ Measurement of Earth Pit Resistance in compliance with IS:3043 earthing 
standards
The resistance of earth electrodes shall not exceed &lt; 10 Ohm as per ESE Lightning Protection 
Standards, NFC 17-102 Year 2011
Note: Arranging Boom Lift/Scaffolding for installation is in the your scope.</t>
  </si>
  <si>
    <t>TOTAL OF ESE TYPE LIGHTNING PROTECTION SYSTEM</t>
  </si>
  <si>
    <t>Earth work in excavation by mechanical (Hydraulic excavator) / Manual means for foundation, foundation trenches of buildings, culverts, water supply, sanitary lines and electrical conduits either in pits or in trenches in all types of soil (excluding Rock) including existing Bitumen road, Granular Sub_x0002_base etc upto 3.0m in depth including shoring, bracing, dressing the sides, trimming, etc. including stacking of excavated soil clear from edges of excavation with lead with in the site/campus as directed by EIC from working area, complete as per specifications, drawings and as directed by the EIC. The work carried out by machines should not damage the compound walls, landscapes and Vendor should dump the excavted soil near the temprovary dumping yard as indicated by client Engineer In Charge.</t>
  </si>
  <si>
    <t>ordinary soil</t>
  </si>
  <si>
    <t>Returning and controlled earth filling in foundation, under floors and other places with approved quality excavated surplus earth, (free from rubbish, roots, hard lumps and any other foreign organic material), compacting each layer not exceeding 250mm thick with special vibratory roller type compactors and at inaccessible places with wooden / steel rammers to achieve dry density of 95% to 98% standard proctor density at optimum moisture content, at all heights / depths by spreading uniformly, breaking clods, storing,dressing, trimming, levelling, watering, etc. The rate shall be inclusive of conveyance of all materials,transportation, handling with all necessary earthwork equipment, machinery, such as excavators, trucks,labour, etc. complete as per specifications, drawings and as directed by the EIC.</t>
  </si>
  <si>
    <t>Providing and laying reinforced cement concrete pipe NP2 for laying HT cable including pointing ends, and fixing collars with cement mortar 1:2 including cost of materials, labour, HOM complete as per specifications. No KSRB 1000,2300</t>
  </si>
  <si>
    <t>150MM dia</t>
  </si>
  <si>
    <t>Dismantling of existing structures and other structure comprising of All types of Block, brick masonry, stone cladding, plastering, cill, lintel concrete without damaging the structure including T&amp;P and scaffolding wherever necessary, sorting the dismantled material, convey and disposal of unserviceable material away from the site to designated dumping areas in all respective items and stacking the serviceable material within the college campus with all lead lift, shift as directed by Enigineer In Charge complete as per specifications.
The rate should also include providing temporary barricading all-around the work area and all safety
measures to be taken. The contractor should ensure risk free zone and provide necessary security for
safety during demolition and for the safe storage of materials.</t>
  </si>
  <si>
    <t>Providing and laying 60mm thick factory made cement concrete interlocking paver block of M -30 grade made by block making machine with strong vibratory compaction, of approved size, design &amp; shape, laid in required colour and pattern over and including 50mm thick compacted bed of coarse sand, filling the joints with fine sand etc. all complete as per the direction of Engineer-in-charge</t>
  </si>
  <si>
    <t>Sq.m</t>
  </si>
  <si>
    <t>Removal of existing  interlocking paver block, stacking and relaying  with strong vibratory compaction in original pattern over  including 50mm thick compacted bed of coarse sand, filling the joints with fine sand etc. all complete as per the direction of Engineer-in-charge.</t>
  </si>
  <si>
    <t>Providing and laying in position reinforced cement concrete of design mix M20 with OPC cement @ 320kgs, with 20mm and down size graded granite metal coarse aggregates @ 0.878cum and fine aggregtes @ 0.459cum, with super plastisiser @ 3 lts confirming to IS9103-1999 Reaffirmed-2008, machine mixed, concrete laid in layers not exceeding 15cms thick, vibrated for all works in foundation plinth and ground floor level for roof slab, staircase, lintels, retaining walls &amp; Lift wall, return walls, walls (any thickness ) including attached plasters, column piers, abutments, bed blocks anchor blocks, Window Cill, Cill, Ledge wall, Coping, Precast slab for expansion joint, Pedestals of water tank, fillets etc including cost of all materials, labour, HOM of machinery, curing complete as per specification.</t>
  </si>
  <si>
    <t>TOTAL OF CIVIL WORKS</t>
  </si>
  <si>
    <t>TOTAL OF ELECTRICAL WORK</t>
  </si>
  <si>
    <t>RATE</t>
  </si>
  <si>
    <t>Sub Head:Cameras and Cabling</t>
  </si>
  <si>
    <r>
      <t xml:space="preserve">Supply,Installation,Testing and Commissioning of </t>
    </r>
    <r>
      <rPr>
        <b/>
        <sz val="11"/>
        <rFont val="Arial"/>
        <family val="2"/>
      </rPr>
      <t xml:space="preserve">32 Channel Network Video Recorder </t>
    </r>
    <r>
      <rPr>
        <sz val="11"/>
        <rFont val="Arial"/>
        <family val="2"/>
      </rPr>
      <t xml:space="preserve">32-ch 2U 4K NVR  Up to 32 channel IP cameras can be connected
Supports decoding H.265+/H.265/H.264+/H.264/MPEG4 video formats
Up to 4K high-definition live view, storage and playback
Up to 160 Mbps high incoming bandwidth ensures IP cameras can be connected
2 HDMI (different source) and 2 VGA (different source) interfaces
8 HDD can be used for continuous video recording
Supports some specialist cameras, including people counting camera/ANPR (automatic number plate recognition) camera.
Make:HIKVISION DS-8632NI-K8
</t>
    </r>
  </si>
  <si>
    <t xml:space="preserve">Supply, Installation, Testing and Commssioining of 4 MP ColorVu Fixed Bullet Network Camera
High quality imaging with 4 MP resolution
Efficient H.265+ compression technology
Clear imaging against strong backlight due to 130 dB WDR technology
Focus on human and vehicle targets classification based on deep learning
24/7 colorful imaging
Water and dust resistant (IP67)
Make:HIKVISION-DS-2CD2T47G2-L
</t>
  </si>
  <si>
    <r>
      <t xml:space="preserve">Supply, Installation, testing &amp; commissioning of </t>
    </r>
    <r>
      <rPr>
        <b/>
        <sz val="11"/>
        <rFont val="Arial"/>
        <family val="2"/>
      </rPr>
      <t>42"/43" TFT LED Color, SMART Monitor</t>
    </r>
    <r>
      <rPr>
        <sz val="11"/>
        <rFont val="Arial"/>
        <family val="2"/>
      </rPr>
      <t xml:space="preserve"> with bracket for mounting all other  accessories. The monitor should have 2HDMI ports, 2USB ports and should be Wifi enabled. Rate quoted should inclusive of all accessories for installation and commissionig and should be complete.
Make:LG/SAMSUNG
</t>
    </r>
  </si>
  <si>
    <r>
      <t xml:space="preserve">Supply, Installation, testing &amp; commissioning of </t>
    </r>
    <r>
      <rPr>
        <b/>
        <sz val="11"/>
        <rFont val="Arial"/>
        <family val="2"/>
      </rPr>
      <t>CAT 6-E</t>
    </r>
    <r>
      <rPr>
        <sz val="11"/>
        <rFont val="Arial"/>
        <family val="2"/>
      </rPr>
      <t xml:space="preserve"> cable.
Make:COMMSCOPE</t>
    </r>
  </si>
  <si>
    <r>
      <t xml:space="preserve">Supply, Installation, testing &amp; commissioning of </t>
    </r>
    <r>
      <rPr>
        <b/>
        <sz val="11"/>
        <rFont val="Arial"/>
        <family val="2"/>
      </rPr>
      <t>CAT 6 armoured cable</t>
    </r>
    <r>
      <rPr>
        <sz val="11"/>
        <rFont val="Arial"/>
        <family val="2"/>
      </rPr>
      <t xml:space="preserve"> for outside cameras.
Make:COMMSCOPE</t>
    </r>
  </si>
  <si>
    <r>
      <t xml:space="preserve">Supply, Installation, testing &amp; commissioning </t>
    </r>
    <r>
      <rPr>
        <b/>
        <sz val="11"/>
        <rFont val="Arial"/>
        <family val="2"/>
      </rPr>
      <t>25 mm dia PVC FRLS</t>
    </r>
    <r>
      <rPr>
        <sz val="11"/>
        <rFont val="Arial"/>
        <family val="2"/>
      </rPr>
      <t xml:space="preserve"> Conduit.
VIP</t>
    </r>
  </si>
  <si>
    <r>
      <t xml:space="preserve">Supply &amp; Installation of  </t>
    </r>
    <r>
      <rPr>
        <b/>
        <sz val="11"/>
        <rFont val="Arial"/>
        <family val="2"/>
      </rPr>
      <t>32 mm dia  HDPE pip</t>
    </r>
    <r>
      <rPr>
        <sz val="11"/>
        <rFont val="Arial"/>
        <family val="2"/>
      </rPr>
      <t>e for Underground Cable/Road Crossings. Make:RUPARAL</t>
    </r>
  </si>
  <si>
    <r>
      <t xml:space="preserve">Supply,Installation,Testing and Commissioning of </t>
    </r>
    <r>
      <rPr>
        <b/>
        <sz val="11"/>
        <rFont val="Arial"/>
        <family val="2"/>
      </rPr>
      <t xml:space="preserve"> Workstation</t>
    </r>
    <r>
      <rPr>
        <sz val="11"/>
        <rFont val="Arial"/>
        <family val="2"/>
      </rPr>
      <t xml:space="preserve"> with Intel i5  3 GHz ,8GB of RAM , Windows 7/Linux os  Professional 64-bit Graphics card capable of 1280x1024 pixel resolution and 65K colors, 1TB Hard disk drive , external 1GB Independent Graphic Card,DVD ROM drive , with HDMI/VGA cards suitable for Dual monitor output, keyboard mouse all accessories.Rate quoted should inclusive of all accessories for installtion and commissionig and should be complete.
Make:DELL/HP</t>
    </r>
  </si>
  <si>
    <r>
      <t xml:space="preserve">Supply,Installation,Testing  and Commissioning of   </t>
    </r>
    <r>
      <rPr>
        <b/>
        <sz val="11"/>
        <rFont val="Arial"/>
        <family val="2"/>
      </rPr>
      <t>8TB HDD</t>
    </r>
    <r>
      <rPr>
        <sz val="11"/>
        <rFont val="Arial"/>
        <family val="2"/>
      </rPr>
      <t xml:space="preserve">  inclusive of all accessories for installtion and commissionig and should be complete.
Make:SEAGATE</t>
    </r>
  </si>
  <si>
    <t>Total of Sub Head:Cameras and Cabling</t>
  </si>
  <si>
    <t>Sub Head:Network Components</t>
  </si>
  <si>
    <r>
      <t xml:space="preserve">Supply,Installation,Testing and Commissioning of  </t>
    </r>
    <r>
      <rPr>
        <b/>
        <sz val="11"/>
        <rFont val="Arial"/>
        <family val="2"/>
      </rPr>
      <t>48 port Switch</t>
    </r>
    <r>
      <rPr>
        <sz val="11"/>
        <rFont val="Arial"/>
        <family val="2"/>
      </rPr>
      <t xml:space="preserve"> - Managed Layer 2 Ethernet Switch POE with 100/1000Mbps with 2 XFP 10 Gig ports  SFP combo fibre up link ports with all accessories for installation and should be complete.
Make:CISCO
</t>
    </r>
  </si>
  <si>
    <r>
      <t>Supply,Installation,Testing and Commissioning of</t>
    </r>
    <r>
      <rPr>
        <b/>
        <sz val="11"/>
        <rFont val="Arial"/>
        <family val="2"/>
      </rPr>
      <t xml:space="preserve"> 48 Port Jack Panel</t>
    </r>
    <r>
      <rPr>
        <sz val="11"/>
        <rFont val="Arial"/>
        <family val="2"/>
      </rPr>
      <t xml:space="preserve"> including termination of OFC with all accessories.Rate quoted should inclusive of all accessories for installtion and commissionig and should be complete.
Make:COMMSCOPE
</t>
    </r>
  </si>
  <si>
    <r>
      <t xml:space="preserve">Supply,Installation,Testing and Commissioning of  </t>
    </r>
    <r>
      <rPr>
        <b/>
        <sz val="11"/>
        <rFont val="Arial"/>
        <family val="2"/>
      </rPr>
      <t xml:space="preserve">Minumum 9U Switch rack </t>
    </r>
    <r>
      <rPr>
        <sz val="11"/>
        <rFont val="Arial"/>
        <family val="2"/>
      </rPr>
      <t xml:space="preserve">for each L2 Switch with wall mounts, fans, power cords  Connectors accesorries, for installation and should be complete closing   glass panel.
Make:NETRACK
</t>
    </r>
  </si>
  <si>
    <r>
      <t xml:space="preserve">Supply,Installation,Testing and  Commissioning of </t>
    </r>
    <r>
      <rPr>
        <b/>
        <sz val="11"/>
        <rFont val="Arial"/>
        <family val="2"/>
      </rPr>
      <t xml:space="preserve">1.5 meter Cat6 patch cord
</t>
    </r>
    <r>
      <rPr>
        <sz val="11"/>
        <rFont val="Arial"/>
        <family val="2"/>
      </rPr>
      <t>Make:COMMSCOPE</t>
    </r>
    <r>
      <rPr>
        <b/>
        <sz val="11"/>
        <rFont val="Arial"/>
        <family val="2"/>
      </rPr>
      <t xml:space="preserve">
</t>
    </r>
  </si>
  <si>
    <r>
      <t xml:space="preserve">Configuration for </t>
    </r>
    <r>
      <rPr>
        <b/>
        <sz val="11"/>
        <rFont val="Arial"/>
        <family val="2"/>
      </rPr>
      <t xml:space="preserve">Network/POE Switch </t>
    </r>
  </si>
  <si>
    <t>Total of Sub Head:Network Components</t>
  </si>
  <si>
    <t>Total of CCTV System Works</t>
  </si>
  <si>
    <t>Sub Head: MS Pipes</t>
  </si>
  <si>
    <t>Supplying, laying, testing and commissioning  of Class 'C' 150mm heavy duty GI Pipes conforming to IS 1239 and 3589 including fittings like elbows, tees, flanges, tapers nuts, bolts, (galvanised), gaskets etc,. The cost shall include cutting, welding, fixing in / on walls, ceiling by using suitable type of supports, clamps, anchor fasteners,. The quoted rate shall also include for chasing / chipping walls, making bores in walls / core ctutting  and making them good with filler material and finishing with cement mortar etc. complete.
Make: Jindal/TATA</t>
  </si>
  <si>
    <t xml:space="preserve">Supplying, laying, testing and commissioning  of Class 'C' 100mm heavy duty GI Pipes conforming to IS 1239 and 3589 including fittings like elbows, tees, flanges, tapers nuts, bolts, (galvanised), gaskets etc,. The cost shall include cutting, welding, fixing in / on walls, ceiling by using suitable type of supports, clamps, anchor fasteners,. The quoted rate shall also include for chasing / chipping walls, making bores in walls / core ctutting  and making them good with filler material and finishing with cement mortar etc. complete.
Make: Jindal/TATA
</t>
  </si>
  <si>
    <t xml:space="preserve">Supplying, laying, testing and commissioning  of Class 'C' 80mm heavy duty GI Pipes conforming to IS 1239 and 3589 including fittings like elbows, tees, flanges, tapers nuts, bolts, (galvanised), gaskets etc,. The cost shall include cutting, welding, fixing in / on walls, ceiling by using suitable type of supports, clamps, anchor fasteners,. The quoted rate shall also include for chasing / chipping walls, making bores in walls / core ctutting  and making them good with filler material and finishing with cement mortar etc. complete.
Make: Jindal/TATA
</t>
  </si>
  <si>
    <t>Total of Sub Head:GI Pipes</t>
  </si>
  <si>
    <t>Sub Head:Valves</t>
  </si>
  <si>
    <t>Supplying, fixing and commissioning C.I.flanged "Y" type Strainer with SS mesh,suitable flanges, nuts, bolts, gaskets etc. all complete as required. 150mm dia.
Make: Zoloto/Intervalve/Sant</t>
  </si>
  <si>
    <t>Supplying, fixing, testing and commissioning of Wafer type C.I. Dual plate Check valve (Non-return) as per IS:5312 with required flanges, nuts, GI bolts and gaskets etc. all complete as required of 100mm dia.
Make: Zoloto/Saunders / Advance / Intervalve</t>
  </si>
  <si>
    <t>Supplying insalling, testing and commissioning of gun metal Air release valve size of 25mm dia including cost of materials, labour, HOM complete as per specifications.
Make: Elims</t>
  </si>
  <si>
    <t>Total of Sub Head:Valves</t>
  </si>
  <si>
    <t>Sub Head:Fire Hydrant Components</t>
  </si>
  <si>
    <t>Supplying and fixing single  headed internal hydrant valve with instantaneous Gun metal couplings of 63 mm dia with cast iron wheel ISI marked conforming to IS 5290 (Type - A) with blank Gunmetal cap and chain as required.
Make: Newage / Winco/Minimax</t>
  </si>
  <si>
    <t>Supplying and fixing of hose cabinet of standard size M.S. Hose cabinet stand mounted type fabricated out of M.S. sheet of 16 swg. with glass fronted ( 4mm thick glass with rubber beading) door and size of the cabinet shall be 600mm x 750 mm x 250 mm Quoted rate shall be includes suitable stand for mounting, all fasteners etc, and cabinet shall be powder coated of approved colour both inside and out side etc.,  all complete  as per specifications and direction of Engineer-In-Charge., 
cost to included necessary locking arrangement suitable to accommodate internal hydrant , cost also to included 2 Nos. 15 mtr. long RRL Hose pipe with 63 mm dia Male and Female Gun metal couplings duly binded with GI wire and  1 no of gun metal short branch pipe with nozzle.</t>
  </si>
  <si>
    <t>Supplying, installing, testing and commissioning of 25mm Gun metal chrome finished Ball valves  with fittings of screwed end type.
Make: Zoloto/ Saunders / Advance / Intervalve</t>
  </si>
  <si>
    <t xml:space="preserve">Supplying and fixing First -  Aid Hose Reel with MS construction spray painted in post office Red, conforming to IS 884 compete with the following as required.
a)30m long 20 mm (nominal internal) dia water hose Rubber braided hose Type -2 as per IS: 12585.
b)20 mm (nominal internal) dia gun metal globe valve &amp; nozzle.
c)Drum and brackets for fixing the equipments on wall.
d)Connections from riser with 40 mm dia stop valve (gun metal ball valve) &amp; M.S. pipe.
Make: Newage / Winco/Minimax
</t>
  </si>
  <si>
    <t>Supplying, installing and commissioning of fire brigade inlet inlet connection of 4 way with 1 nos. 150 mm dia. built - in Gun metal Non- return valves instantaneous coupling type arranged on 150 mm dia. Pipe manifold and connected to wet riser main. Quoted rate shall be included with C.I. Butterfly valve, C.I. Non-return valve and M.S. cabinet of suitable size with mounting supports etc. complete.
Make: Newage / Winco/Minimax</t>
  </si>
  <si>
    <t>Total of Sub Head:Fire Hydrant Components</t>
  </si>
  <si>
    <t>Sub Head:Fire Extinguishers</t>
  </si>
  <si>
    <t>ABC type Dry chemical powder fire extinguisher of 6 Kgs. Capacity, with initial filling in brand new cylinder with powder coated finish, fitted with Gun metal union, discharge hose, floor stand and fire extinguisher signage  etc. complete, confirming to IS:14609
Make: Ceasefire/Safex/Supreme/Excellent</t>
  </si>
  <si>
    <t>Water CO2 type fire extinguisher 9 lts. Capacity, initial filling in brand new cylinder of powder coated finish, fitted with Gun metal union, high pressure CO2 gas cartridge, floor stand and fire extingusher signage  etc. complete confirming to IS:940.
Make: Ceasefire/Safex/Supreme/Excellent</t>
  </si>
  <si>
    <t>Modulare type 5 Lts ceiling mounted cylinder with detector and filled with 5kg of NAFS/125gas,this will be located in all electrical rooms , server rooms ,UPS rooms
Make: Ceasefire/Safex/Supreme/Excellent</t>
  </si>
  <si>
    <t>Total of Sub Head:Fire Extinguishers</t>
  </si>
  <si>
    <t>Sub Head:Civil Works</t>
  </si>
  <si>
    <t>Supply and construction of PCC (1:2:4) pedastals / supports for Under ground /  on terrace Quoted rate shall inclusive of excavation ( if required ), chipping / chasing, shuttering, plastering ( if required) etc. complete.</t>
  </si>
  <si>
    <t>Total of Sub Head:Civil Works</t>
  </si>
  <si>
    <t>Sub Head:Signages</t>
  </si>
  <si>
    <t>Floor identification signage ( ie, GROUND FLOOR …etc.) at each stair enclosure on every floor, indicating the floor number in words, lettering size shall be 7.5 cm with contrasting colour from back ground.Size shall be 15cm x 60cm.</t>
  </si>
  <si>
    <t>Signage with the following text  "FIRE EXIT" at each stair enclosure on every floor, indicating the floor number in words, lettering size shall be 7.5 cm with contrasting colour from back ground.Size shall be 15cm x 60cm.</t>
  </si>
  <si>
    <t>Signage with the following text Fire hose reel Number signage ( ie, FHC-1 …etc.) (On Wall)</t>
  </si>
  <si>
    <t xml:space="preserve">Providing and fixing in position the signages "FIRE ORDER" it should contain the following text on 3mm thick "Opaque" PVC foam board of computerized cut, PVC non-reflective self adhesive vinyl painted foam board of size 3' x 4'.
a) ALERT THE SECURITY AT SECURITY ROOM BY ACTUATING MANUAL CALL POINT LOCATED AT STRATEGIC LOCATIONS.
b) EVACUATE THE OCCUPANTS BY USING FIRE EXITS AND EMERGENCY EXITS ONLY AND ASSEMBLE AT VARIOUS ASSEMBLY POITS.
C) IF POSSIBLE TRY TO EXTINGUISH THE FIRE BY USING NEAREST / SUITABLE PORTABLE EXTINGUISHER OR WATER FROM NEAREST WET RISER.
d) BE CALM AND DO NOT GIVE ANY ROOM FROM PANIC, WALK, DO NOT RUN.
e) IF YOU ENCOUNTER SERIOUS DIFFICULTY IN EVACUATION, LIE DOWN FLAT AND TRY TO ATTRACT ATTENTION OF RESCUE TEAM.
</t>
  </si>
  <si>
    <t xml:space="preserve">ACTION BY SECURITY/RECEPTION UPON RECEIPT OF INFORMATION THROUGH FIRE ALARM OR FIRE DETECTORS BY MCP.
b) INFORM FIRE CONTROL THROUGH ANY ONE OF THE FOLLOWING PHONE NUMBERS: __________ (Current phone numbers to be provided in this location by the contractor)
c) REFER EVACUATION PLAN FROM EVACUATING STANDARD PEOPLE.
d) GUIDE THE FIRE FORCE, ON THEIR ARRIVAL TO THE SEAT OF FIRE.
e) IN CASE OF THE CASUALTIES, CALL AMBULANCE BY DIALLING NUMBER: ____________ (Current phone numbers to be provided in this location by the contractor)
f) FIRE FIGHTING AGENCY: 
PHONE :____________ (Current phone numbers to be provided in this location by the contractor)
FAX : ______________   (Current fax numbers to be provided in this location by the contractor)
</t>
  </si>
  <si>
    <t>Supply and installation of fire evacuation plan in A2 size with frame.</t>
  </si>
  <si>
    <t>Total of Sub Head:Signages</t>
  </si>
  <si>
    <t>Sub Head: Terrace Tank</t>
  </si>
  <si>
    <t>Supplying and hoisting high density polyethylene seamless moulded tank Three layer white colour SINTEX WATER TANK (ISI:12701) of 25,000 (2Nos of 10,000Litres and 1No of 5000Litres) and placing on prepared floor with GI/PVC fittings for inlet, interconnection between tanks by 50/40mm dia CPVC pipe, 2Nos Ball Valves, 25mm dia outlets for all tanks, Over flow, scour float valve, 1No of 150/100 mm dia pipe for fire outlet with ball valve,  cover and suitable locking arrangement  connections of required size and Dia, including connections and hoisting / fixing the same tank on roof and other places at all heights with all bye-works complete as per manufacturer's specification and direction of the EIC. Color of the tank will be informed by client.
Make: Sintex/Ashirwad</t>
  </si>
  <si>
    <t>Litres</t>
  </si>
  <si>
    <t>Total of Sub Head: Terrace Tank</t>
  </si>
  <si>
    <t>Sub Head: Electrical Works</t>
  </si>
  <si>
    <t>Supplying, Installation, Testing and Commissioning electrically driven booster pump of monoblock type capable to deliver 900LPM at 35MWC. The pump shall be coupled to TEFC motor of suitable HP &amp; complete set shall be mounted on common base frame. The motos should operate on 3Ph 50Hz, 400/440V AC supply including foundation, bolts etc complete.The rate should be inclusive of antivibraton pads for the motor. 
Make: KIRLOSKAR BROHERS</t>
  </si>
  <si>
    <t>Supplying, Installation, Testing and commissioning of compartmentalised common control panel for above Electrical motor driven pumps. with 63A FP MCB, 3Nos of  relay  and 3Nos of fuses( Note : Cost shall include necessary interlocking, control wiring etc. ) DWG is attached for reference.
Make: CPRI tested Panel Fabricator</t>
  </si>
  <si>
    <r>
      <t>Supplying of 1.1kv LT UG  cable XLPE Aluminium or heat resistant PVC insulated, PVC extruded inner sheath armoured UG LT cable as per IS-1554 (Part-1) or IS-7098 Part-1, Armouring strip thckness in average +5%, an resistivity 14Ohms/kms (Max)</t>
    </r>
    <r>
      <rPr>
        <b/>
        <sz val="11"/>
        <rFont val="Arial"/>
        <family val="2"/>
      </rPr>
      <t xml:space="preserve"> </t>
    </r>
    <r>
      <rPr>
        <sz val="11"/>
        <rFont val="Arial"/>
        <family val="2"/>
      </rPr>
      <t>as per IS-3975
Make: KEI/POLYCAB/HAVELLS/VARSHA</t>
    </r>
  </si>
  <si>
    <t>4 C x 16 Sqmm Aluminium cable for Booster pump</t>
  </si>
  <si>
    <t>Labour charges for laying of 1.1KV class UG cable in existing trench GI pipe /stoneware pipe/on wall/on pole as required.</t>
  </si>
  <si>
    <t>In existing trench/duct</t>
  </si>
  <si>
    <t>6Sqmm to 16Sqmm</t>
  </si>
  <si>
    <t>Supplying tinned copper lugs and crimping and wiring to terminal point for wire of following sizes
Make:COMET/METAL MECHENG</t>
  </si>
  <si>
    <t>Supplying and fixing of heavy duty double compression cable glands suitable for UG cable of 1.1KV class(metal only).
Make:COMET/METAL MECHENG</t>
  </si>
  <si>
    <t>25mm for 4cx16Sqmm</t>
  </si>
  <si>
    <t>Supplying and drawing flexible multicore cable manufactured with electrolytic grade flexible copper with low conductor confirming to IS:8130-1984 and (virgin) PVC insulation sheathed suitable for working voltage upto 1100Volts as per IS-694:1990
Make: KEI/POLYCAB</t>
  </si>
  <si>
    <t>3CX2.5Sqmm CU Cable</t>
  </si>
  <si>
    <t>Drilling with core cutting machine in RCC beams, slabs floors etc., for laying pipes and finishing the same in RCC 1:2:4, to the satisfaction of the Client  or authorized representative etc., including nominal reinforcement wherever required, complete. The quoted rate shall also include for providing EPOXY based water proofing compound for sealing the joints around the pipes.</t>
  </si>
  <si>
    <t>110mm dia upto 160mm dia</t>
  </si>
  <si>
    <t>Painting the direction of water flow on the GI pipes in terrace and in other areas as required.
Enamel paint to be used to indicate the direction of water on GI pipes.</t>
  </si>
  <si>
    <t>Lumpsum</t>
  </si>
  <si>
    <t>Total of Sub Head: Electrical Works</t>
  </si>
  <si>
    <t>Total of Fire Protection Works</t>
  </si>
  <si>
    <t xml:space="preserve">Supply, fixing, testing and commissioning of conventional manual call point with LED lights indicating the activation of MCP, transparent glass protecting the MCP in front side and hammer and MS back box. MCP should be able to operate on 230V AC and 24V DC. 
MAKE: AGNI
</t>
  </si>
  <si>
    <t xml:space="preserve">Supply, fixing, testing and commissioning of conventional sounder cum speaker with MS box.
MAKE: AGNI
</t>
  </si>
  <si>
    <t>Supplying and fixing approved make armoured twin core 2Cx 1.5 sq. mm, Fire retardant sheathed copper conductor wire conforming to IS standards and specifications. Cable need to be run in wall/beams/truss/ceiling/ trecnh/ GI pipe with necessary clamps. 
Make: KEI/POLYCAB/HAVELLS</t>
  </si>
  <si>
    <t>Supplying and fixing UPS BX600C-IN 600VA / 360W, 230V, UPS System, an Ideal Power Backup &amp; Protection for fire alarm and 2way talk back system panel and hooters.
Ups should be Compact Design Line Interactive UPS with Load Capacity of 360Watts / 600VA with three Battery Backed up and Surge Protected 6A, 2/3 Pin Output Indian Power Socket, It should Automatic Voltage Regulator (AVR) with Wide Input Voltage Range 145-290V, 1x7.2Ah Battery provides 20 - 75 min. Back-Up time 
Generator Compatible with low power load, Cold start capability allows the load to power on just on battery; Stays quiet during a changeover from mains to generator.
Make: APC BX600C-IN</t>
  </si>
  <si>
    <t>Supplying heavy gauge PVC conduit pipe 19/20/25 dia 2mm thick confirming to IS2509  with suitable bend, metal junction boxes adhesive paste etc., and fixing using inverted wood plugs in case of RCC ceiling and RCC wall/stone structure or rawl plugs in case of brick walls and cement plastering the damaged portion using heavy gauge saddlesat an interval of 70mm using NF screws.</t>
  </si>
  <si>
    <t>19/20mm dia 2mm thick</t>
  </si>
  <si>
    <t>Supplying and fixing surface mounting unbreakable PVC modular box suitable for mounting modular switch plates with due groove cutting in brick/C.C. wall, including necessary rawl plugs, machine/NF screws etc., complete
Make: KEI/POLYCAB/HAVELLS</t>
  </si>
  <si>
    <t>Supplying and fixing superior quality modular switch mounting polycarbonate plate with necessary supporting back plate with required nos. of machine screws, bolts nuts etc., complete on the existing metel/PVC box.
Make: KEI/POLYCAB/HAVELLS</t>
  </si>
  <si>
    <t>1 to 3 module</t>
  </si>
  <si>
    <t xml:space="preserve">Supplying and fixing of modular switch and connected accessories on existing modular switch plate as per IS 3854 and IS 1293
</t>
  </si>
  <si>
    <t>6Amps one way swicth</t>
  </si>
  <si>
    <t>25mm dia upto 40mm dia</t>
  </si>
  <si>
    <t>Total of Sub Head: Manual Fire Alarm System Works</t>
  </si>
  <si>
    <t>Make of Materials for Electrical/ Fire Hydrant/ Fire Alarm/ CCTV and AC Works</t>
  </si>
  <si>
    <t>SL No.</t>
  </si>
  <si>
    <t>Item</t>
  </si>
  <si>
    <t xml:space="preserve"> Make</t>
  </si>
  <si>
    <t>Electrical Works</t>
  </si>
  <si>
    <t xml:space="preserve">MCCB
</t>
  </si>
  <si>
    <t>Legrand
Schneider.</t>
  </si>
  <si>
    <t xml:space="preserve"> Indicators</t>
  </si>
  <si>
    <t>C&amp;S
Vaishnov</t>
  </si>
  <si>
    <t xml:space="preserve"> Busbars</t>
  </si>
  <si>
    <t>Jindal
Hindelco</t>
  </si>
  <si>
    <t>VAF meter</t>
  </si>
  <si>
    <t>Elmeasure
Trinity</t>
  </si>
  <si>
    <t xml:space="preserve">KWH meter
</t>
  </si>
  <si>
    <t>MDM</t>
  </si>
  <si>
    <t>ELR</t>
  </si>
  <si>
    <t>Kapco
Elmeasure</t>
  </si>
  <si>
    <t>CT's</t>
  </si>
  <si>
    <t>Kapco
Kalpa</t>
  </si>
  <si>
    <t>Change Over Switches</t>
  </si>
  <si>
    <t>Indoasian
COS</t>
  </si>
  <si>
    <t>UV release relay</t>
  </si>
  <si>
    <t xml:space="preserve">Auto/manual switch 
</t>
  </si>
  <si>
    <t>Vaishnov
Sazler</t>
  </si>
  <si>
    <t>Wires</t>
  </si>
  <si>
    <t>Polycab
KEI
Havells</t>
  </si>
  <si>
    <t>Cables</t>
  </si>
  <si>
    <t>Glands</t>
  </si>
  <si>
    <t>Comet Brass Products
Cosmos
Comet
Dowells</t>
  </si>
  <si>
    <t>Cable trays/ Raceways/ Junction boxes</t>
  </si>
  <si>
    <t>Cable tech
Classic Engineering solutions
Madhu and Engineers</t>
  </si>
  <si>
    <t>Hume Pipe</t>
  </si>
  <si>
    <t xml:space="preserve">Indian hume pipe
</t>
  </si>
  <si>
    <t>TATA
Jindal</t>
  </si>
  <si>
    <t>Distribution Boards</t>
  </si>
  <si>
    <t>Legrand
Schneider</t>
  </si>
  <si>
    <t>MCB/ELCB/RCBO</t>
  </si>
  <si>
    <t>PIR Sensors</t>
  </si>
  <si>
    <t>Industrial Sockets</t>
  </si>
  <si>
    <t>Legrand
Neptune</t>
  </si>
  <si>
    <t>Telephone Cables</t>
  </si>
  <si>
    <t>Delton/FInolex</t>
  </si>
  <si>
    <t>Cat6 Cables</t>
  </si>
  <si>
    <t>Commoscope
D-Link</t>
  </si>
  <si>
    <t>Data Sockets/ Telephone Sockets</t>
  </si>
  <si>
    <t>Modular type Switches, Sockets Outlets, Fan regulators, Calling Bell, Buzzer, Front Plate, Mounting Plates</t>
  </si>
  <si>
    <t>Body Earthing/ Copper Earthing</t>
  </si>
  <si>
    <t>Galaxy Earthing Electrodes Pvt . Ltd, Alfredkim systems &amp; solutions Pvt. Ltd,Aeron Industries.</t>
  </si>
  <si>
    <t>Lightning Protection system</t>
  </si>
  <si>
    <t xml:space="preserve">Indelac
</t>
  </si>
  <si>
    <t>PVC Pipe</t>
  </si>
  <si>
    <t>Universal
VIP
Macoplast</t>
  </si>
  <si>
    <t>Fire Extinguishers</t>
  </si>
  <si>
    <t>Safex
Supreme
Excellent</t>
  </si>
  <si>
    <t>Rubber Matts</t>
  </si>
  <si>
    <t>Santosh Rubber Industry
Jyothi Rubber Udyog</t>
  </si>
  <si>
    <t>Shock treatment chart</t>
  </si>
  <si>
    <t>Jaincolab
Jlab</t>
  </si>
  <si>
    <t>LED Lights</t>
  </si>
  <si>
    <t>IP66 Protection Boxes</t>
  </si>
  <si>
    <t>Legrand
Hensel</t>
  </si>
  <si>
    <t>UPS</t>
  </si>
  <si>
    <t xml:space="preserve">Delta
Vertiv
</t>
  </si>
  <si>
    <t>Battery</t>
  </si>
  <si>
    <t>Exide
Quanta</t>
  </si>
  <si>
    <t>Fire Hydrant Works</t>
  </si>
  <si>
    <t>Monoblock/Centrifugal Pumps</t>
  </si>
  <si>
    <t>Kirloskar Brothers</t>
  </si>
  <si>
    <t>Air cushion tank</t>
  </si>
  <si>
    <t>Local</t>
  </si>
  <si>
    <t>GI/MS Pipes</t>
  </si>
  <si>
    <t>Jindal
TATA</t>
  </si>
  <si>
    <t>Ball Valves</t>
  </si>
  <si>
    <t>Zoloto/Saunders / Advance / Intervalve</t>
  </si>
  <si>
    <t>Butterfly Valve</t>
  </si>
  <si>
    <t xml:space="preserve">Zoloto/Saunders / Advance / Intervalve
</t>
  </si>
  <si>
    <t>Non return Valve</t>
  </si>
  <si>
    <t xml:space="preserve">Zoloto/Saunders / Advance / Intervalve
</t>
  </si>
  <si>
    <t>Brass, gun metal &amp; CI easy clean strainer/ Basket strainer</t>
  </si>
  <si>
    <t xml:space="preserve"> Zoloto/Intervalve/Sant</t>
  </si>
  <si>
    <t xml:space="preserve">CI flanged sluice valve </t>
  </si>
  <si>
    <t>Zoloto</t>
  </si>
  <si>
    <t xml:space="preserve"> Pressure relief valve</t>
  </si>
  <si>
    <t xml:space="preserve">Newage 
</t>
  </si>
  <si>
    <t>Sprinkler control valv</t>
  </si>
  <si>
    <t>Tyco 
 Viking 
Newage</t>
  </si>
  <si>
    <t xml:space="preserve"> Motorized  butterfly valves</t>
  </si>
  <si>
    <t>Honeywell</t>
  </si>
  <si>
    <t>Automatic air release valve</t>
  </si>
  <si>
    <t>Elims</t>
  </si>
  <si>
    <t>Single headed hydrant valve</t>
  </si>
  <si>
    <t>Newage / Winco/Minimax</t>
  </si>
  <si>
    <t>Fire brigade inlet</t>
  </si>
  <si>
    <t>M.S. Hose cabinet</t>
  </si>
  <si>
    <t>Sprinklers</t>
  </si>
  <si>
    <t>Tyco 
Viking 
HDFire 
Newage</t>
  </si>
  <si>
    <t>Flexible droppers</t>
  </si>
  <si>
    <t>Pressure Gauges</t>
  </si>
  <si>
    <t>Hguru</t>
  </si>
  <si>
    <t>Pressure switches</t>
  </si>
  <si>
    <t>Indfos</t>
  </si>
  <si>
    <t>Wrapping</t>
  </si>
  <si>
    <t>IWL</t>
  </si>
  <si>
    <t>Ceasefire
Safex
Supreme
Excellent</t>
  </si>
  <si>
    <t>Fire bucket stand</t>
  </si>
  <si>
    <t>Excellent 
Safex</t>
  </si>
  <si>
    <t>Signages</t>
  </si>
  <si>
    <t>Reputed</t>
  </si>
  <si>
    <t>Triple Layer Polyethylene water storage tank</t>
  </si>
  <si>
    <t xml:space="preserve">Sintex Industries Limited/ Ashirwad
</t>
  </si>
  <si>
    <t>Fire Alarm Works</t>
  </si>
  <si>
    <t>Analogue addressable mircoprocessor Fire Alarm Panel</t>
  </si>
  <si>
    <t>Simplex</t>
  </si>
  <si>
    <t>Repeater panel</t>
  </si>
  <si>
    <t>Open area smoke imager</t>
  </si>
  <si>
    <t>Xtralis</t>
  </si>
  <si>
    <t>Open area smoke emitter</t>
  </si>
  <si>
    <t>Analog Addressable Photo-electric type detector</t>
  </si>
  <si>
    <t xml:space="preserve"> Analog Addressable Heat detector</t>
  </si>
  <si>
    <t>3 in 1 (MCP, Hooter, Speaker</t>
  </si>
  <si>
    <t>Agni</t>
  </si>
  <si>
    <t>Addressable Strobe cum sounders</t>
  </si>
  <si>
    <t>Addressable Fault isolator module</t>
  </si>
  <si>
    <t xml:space="preserve"> Addressable Control module</t>
  </si>
  <si>
    <t xml:space="preserve"> Addressable Monitor module</t>
  </si>
  <si>
    <t xml:space="preserve"> 2Core x 1.5 sq. mm Copper Cable</t>
  </si>
  <si>
    <t>Varsha
Polycab
KEI
Havells</t>
  </si>
  <si>
    <t>25 mm dia. MS  flexible conduits</t>
  </si>
  <si>
    <t xml:space="preserve"> 25 mm dia. MS conduits</t>
  </si>
  <si>
    <t>Bharath
Gupta</t>
  </si>
  <si>
    <t>CCTV Works</t>
  </si>
  <si>
    <t>Network Video Recorder</t>
  </si>
  <si>
    <t>Hikivision</t>
  </si>
  <si>
    <t xml:space="preserve"> 4 MP ColorVu Fixed Bullet Network Camera</t>
  </si>
  <si>
    <t>MS Pole</t>
  </si>
  <si>
    <t>42" TFT LED Color, SMART Monitor</t>
  </si>
  <si>
    <t>LG/Samsung</t>
  </si>
  <si>
    <t>CAT 6-E</t>
  </si>
  <si>
    <t>CAT 6 armoured cable for PTZ cameras.</t>
  </si>
  <si>
    <t>Varsha
Polycab</t>
  </si>
  <si>
    <t>25 mm dia PVC FRLS</t>
  </si>
  <si>
    <t xml:space="preserve"> 32 mm dia  HDPE pipe</t>
  </si>
  <si>
    <t>Ruparal</t>
  </si>
  <si>
    <t>Workstation</t>
  </si>
  <si>
    <t>Dell
HP</t>
  </si>
  <si>
    <t xml:space="preserve">8TB HDD  </t>
  </si>
  <si>
    <t>Seagate</t>
  </si>
  <si>
    <t>48 port Switch</t>
  </si>
  <si>
    <t>Cisco</t>
  </si>
  <si>
    <t xml:space="preserve"> 48 Port Jack Panel</t>
  </si>
  <si>
    <t xml:space="preserve"> Minumum 9U Switch rack</t>
  </si>
  <si>
    <t>Netrack</t>
  </si>
  <si>
    <t>1.5 meter Cat6 patch cord</t>
  </si>
  <si>
    <t xml:space="preserve">Commscope </t>
  </si>
  <si>
    <t>BOQ Summary for Proposed Extension of LEARNING CENTRE (Second, Third, Fourth, Fifth &amp; Terrace Floor) For NLSIU, Bangalore.</t>
  </si>
  <si>
    <t>BOQ summary of Civil work for  Proposed Extension of LEARNING CENTRE (Second, Third, Fourth, Fifth &amp; Terrace Floor) For NLSIU, Bangalore.</t>
  </si>
  <si>
    <r>
      <rPr>
        <b/>
        <sz val="11"/>
        <rFont val="Arial"/>
        <family val="2"/>
      </rPr>
      <t>Providing, fabricating, hoisting, erection of structural steel  work  of all types of MS Tubular, ISMB, ISMC and ISA sections, plates, chequered plates</t>
    </r>
    <r>
      <rPr>
        <sz val="11"/>
        <rFont val="Arial"/>
        <family val="2"/>
      </rPr>
      <t xml:space="preserve"> with riveted/welded connections as per fabrication drawing, for all kinds of structural  members, including base plates, Anchor bolts, foundation bolts, plates, gussets etc. complete, the gap between base plate and concrete / founding surface should be filled with epoxy mortar/ grout, the rate should also include two coats of shop primer (red oxide zinc chromium) of which one coat to be applied after fabrication and erection over which two coats of enamel paint of approved colour and make to be applied etc., complete with all lead and lift as per the specifications, drawings and instruction of engineer in-charge. </t>
    </r>
    <r>
      <rPr>
        <b/>
        <sz val="11"/>
        <rFont val="Arial"/>
        <family val="2"/>
      </rPr>
      <t>All structural properties to be as per  IS 800-2007. At all levels for Duct covering, Grill Works for Balcony and all other places.</t>
    </r>
  </si>
  <si>
    <t>CIVIL BOQ for  Proposed Extension of LEARNING CENTRE (Second, Third, Fourth, Fifth &amp; Terrace Floor) For NLSIU, Bangalore.</t>
  </si>
  <si>
    <t>BOQ Summary of Plumbing &amp; Sanitary work for Proposed Extension of LEARNING CENTRE (Second, Third, Fourth, Fifth &amp; Terrace Floor) For NLSIU, Bangalore.</t>
  </si>
  <si>
    <t>BOQ of Plumbing &amp; Sanitary work for Proposed Extension of LEARNING CENTRE (Second, Third, Fourth, Fifth &amp; Terrace Floor) For NLSIU, Bangalore.</t>
  </si>
  <si>
    <t>Electrical BOQ Summary for Proposed Extension of LEARNING CENTER) (Second, Third, Fourth, Fifth &amp; Terrace Floor) For NLSIU, Bangalore.</t>
  </si>
  <si>
    <t>ELECTRICAL BOQ for Proposed Extension of LEARNING CENTER  (Second, Third, Fourth, Fifth &amp; Terrace Floor) For NLSIU, Bangalore.</t>
  </si>
  <si>
    <t>CCTV BOQ for Proposed Extension of LEARNING CENTER (Basement, Ground, First, Second, Third, Fourth, Fifth &amp; Terrace Floor) For NLSIU, Bangalore.</t>
  </si>
  <si>
    <t>FIRE PROTECTION SYSTEM BOQ for Proposed Extension of LEARNING CENTER (Basement, Ground, First, Second, Third, Fourth, Fifth &amp; Terrace Floor) For NLSIU, Bangalore.</t>
  </si>
  <si>
    <t>Supplying, fixing, testing and commissioning of 150mm Slim seal standard lever operated type Butterfly valve PN 16 with Bronze / Gunmetal seat duly ISI marked complete with nuts, bolts, washers, gaskets and flanges conforming to IS 13095, of following sizes all complete as required.
Make: Zoloto/Saunders / Advance / Intervalve</t>
  </si>
  <si>
    <t>Supplying, fixing, testing and commissioning of 100mm Slim seal standard lever operated type Butterfly valve PN 16 with Bronze / Gunmetal seat duly ISI marked complete with nuts, bolts, washers, gaskets and flanges conforming to IS 13095, of following sizes all complete as required.
Make: Zoloto/Saunders / Advance / Intervalve</t>
  </si>
  <si>
    <t>MANUAL FIRE ALARM SYSTEM BOQ for Proposed Extension of LEARNING CENTER (Basement, Ground, First, Second, Third, Fourth, Fifth &amp; Terrace Floor) For NLSIU, Bangalore.</t>
  </si>
  <si>
    <t>Schneider
Legrand
Crabtree</t>
  </si>
  <si>
    <t>Crompton
 Bajaj</t>
  </si>
  <si>
    <t>Aerocon, Extralite (Ultratech), Ecolite, Magicrete, (Test report has to be submitted)</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</si>
</sst>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_);_(* \(#,##0.00\);_(* \-??_);_(@_)"/>
    <numFmt numFmtId="177" formatCode="0.0"/>
    <numFmt numFmtId="178" formatCode="0.0_);\(0.0\)"/>
    <numFmt numFmtId="179" formatCode="_(* #,##0_);_(* \(#,##0\);_(* \-??_);_(@_)"/>
    <numFmt numFmtId="180" formatCode="0.000"/>
    <numFmt numFmtId="181" formatCode="_(* #,##0_);_(* \(#,##0\);_(* &quot;-&quot;??_);_(@_)"/>
    <numFmt numFmtId="182" formatCode="_(* #,##0.000_);_(* \(#,##0.000\);_(* &quot;-&quot;??_);_(@_)"/>
    <numFmt numFmtId="183" formatCode="_ * #,##0_ ;_ * \-#,##0_ ;_ * &quot;-&quot;??_ ;_ @_ "/>
    <numFmt numFmtId="184" formatCode="_ * #,##0.000_ ;_ * \-#,##0.000_ ;_ * &quot;-&quot;??.0_ ;_ @_ "/>
    <numFmt numFmtId="185" formatCode="_ * #,##0.0_ ;_ * \-#,##0.0_ ;_ * &quot;-&quot;??_ ;_ @_ "/>
  </numFmts>
  <fonts count="57">
    <font>
      <sz val="10"/>
      <name val="Arial"/>
      <family val="2"/>
    </font>
    <font>
      <sz val="11"/>
      <name val="Calibri"/>
      <family val="2"/>
    </font>
    <font>
      <sz val="11"/>
      <name val="Arial"/>
      <family val="2"/>
    </font>
    <font>
      <b/>
      <sz val="14"/>
      <name val="Arial"/>
      <family val="2"/>
    </font>
    <font>
      <b/>
      <sz val="12"/>
      <name val="Arial"/>
      <family val="2"/>
    </font>
    <font>
      <sz val="12"/>
      <name val="Arial"/>
      <family val="2"/>
    </font>
    <font>
      <b/>
      <sz val="11"/>
      <name val="Arial"/>
      <family val="2"/>
    </font>
    <font>
      <b/>
      <u val="single"/>
      <sz val="11"/>
      <name val="Arial"/>
      <family val="2"/>
    </font>
    <font>
      <sz val="11"/>
      <color indexed="8"/>
      <name val="Arial"/>
      <family val="2"/>
    </font>
    <font>
      <sz val="11"/>
      <color indexed="10"/>
      <name val="Arial"/>
      <family val="2"/>
    </font>
    <font>
      <sz val="12"/>
      <name val="Times New Roman"/>
      <family val="1"/>
    </font>
    <font>
      <sz val="11"/>
      <color indexed="8"/>
      <name val="Times New Roman"/>
      <family val="1"/>
    </font>
    <font>
      <sz val="10"/>
      <name val="Helv"/>
      <family val="2"/>
    </font>
    <font>
      <sz val="11"/>
      <name val="Times New Roman"/>
      <family val="1"/>
    </font>
    <font>
      <vertAlign val="superscrip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1"/>
    </font>
    <font>
      <b/>
      <sz val="11"/>
      <color indexed="8"/>
      <name val="Calibri"/>
      <family val="2"/>
    </font>
    <font>
      <sz val="11"/>
      <color indexed="10"/>
      <name val="Calibri"/>
      <family val="2"/>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1"/>
    </font>
    <font>
      <b/>
      <sz val="11"/>
      <color theme="1"/>
      <name val="Calibri"/>
      <family val="2"/>
    </font>
    <font>
      <sz val="11"/>
      <color rgb="FFFF0000"/>
      <name val="Calibri"/>
      <family val="2"/>
    </font>
    <font>
      <sz val="11"/>
      <color rgb="FFFF0000"/>
      <name val="Arial"/>
      <family val="2"/>
    </font>
    <font>
      <sz val="11"/>
      <color theme="1"/>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C0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hair">
        <color rgb="FF000000"/>
      </right>
      <top/>
      <bottom style="hair">
        <color rgb="FF000000"/>
      </bottom>
    </border>
    <border>
      <left style="hair">
        <color rgb="FF000000"/>
      </left>
      <right style="hair">
        <color rgb="FF000000"/>
      </right>
      <top/>
      <bottom style="hair">
        <color rgb="FF000000"/>
      </bottom>
    </border>
    <border>
      <left style="hair">
        <color rgb="FF000000"/>
      </left>
      <right style="thin">
        <color rgb="FF000000"/>
      </right>
      <top/>
      <bottom style="hair">
        <color rgb="FF000000"/>
      </bottom>
    </border>
    <border>
      <left style="thin">
        <color rgb="FF000000"/>
      </left>
      <right style="hair">
        <color rgb="FF000000"/>
      </right>
      <top style="hair">
        <color rgb="FF000000"/>
      </top>
      <bottom style="hair">
        <color rgb="FF000000"/>
      </bottom>
    </border>
    <border>
      <left style="hair">
        <color rgb="FF000000"/>
      </left>
      <right style="hair">
        <color rgb="FF000000"/>
      </right>
      <top style="hair">
        <color rgb="FF000000"/>
      </top>
      <bottom style="hair">
        <color rgb="FF000000"/>
      </bottom>
    </border>
    <border>
      <left style="hair">
        <color rgb="FF000000"/>
      </left>
      <right style="thin">
        <color rgb="FF000000"/>
      </right>
      <top style="hair">
        <color rgb="FF000000"/>
      </top>
      <bottom style="hair">
        <color rgb="FF000000"/>
      </bottom>
    </border>
    <border>
      <left style="thin">
        <color rgb="FF000000"/>
      </left>
      <right style="hair">
        <color rgb="FF000000"/>
      </right>
      <top style="hair">
        <color rgb="FF000000"/>
      </top>
      <bottom>
        <color indexed="63"/>
      </bottom>
    </border>
    <border>
      <left style="hair">
        <color rgb="FF000000"/>
      </left>
      <right style="hair">
        <color rgb="FF000000"/>
      </right>
      <top style="hair">
        <color rgb="FF000000"/>
      </top>
      <bottom>
        <color indexed="63"/>
      </bottom>
    </border>
    <border>
      <left style="hair">
        <color rgb="FF000000"/>
      </left>
      <right style="thin">
        <color rgb="FF000000"/>
      </right>
      <top style="hair">
        <color rgb="FF000000"/>
      </top>
      <bottom>
        <color indexed="63"/>
      </bottom>
    </border>
    <border>
      <left style="thin">
        <color rgb="FF000000"/>
      </left>
      <right style="hair">
        <color rgb="FF000000"/>
      </right>
      <top style="hair">
        <color rgb="FF000000"/>
      </top>
      <bottom style="thin">
        <color rgb="FF000000"/>
      </bottom>
    </border>
    <border>
      <left style="hair">
        <color rgb="FF000000"/>
      </left>
      <right style="hair">
        <color rgb="FF000000"/>
      </right>
      <top style="hair">
        <color rgb="FF000000"/>
      </top>
      <bottom style="thin">
        <color rgb="FF000000"/>
      </bottom>
    </border>
    <border>
      <left style="hair">
        <color rgb="FF000000"/>
      </left>
      <right style="thin">
        <color rgb="FF000000"/>
      </right>
      <top style="hair">
        <color rgb="FF000000"/>
      </top>
      <bottom style="thin">
        <color rgb="FF000000"/>
      </bottom>
    </border>
    <border>
      <left style="thin"/>
      <right style="hair"/>
      <top/>
      <bottom style="hair"/>
    </border>
    <border>
      <left style="hair"/>
      <right style="hair"/>
      <top/>
      <bottom style="hair"/>
    </border>
    <border>
      <left style="hair"/>
      <right style="thin"/>
      <top/>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hair"/>
      <bottom/>
    </border>
    <border>
      <left style="hair"/>
      <right style="thin"/>
      <top style="thin"/>
      <bottom style="thin"/>
    </border>
    <border>
      <left style="hair"/>
      <right style="thin"/>
      <top/>
      <bottom/>
    </border>
    <border>
      <left style="thin"/>
      <right style="hair"/>
      <top style="hair"/>
      <bottom style="thin"/>
    </border>
    <border>
      <left style="hair"/>
      <right style="hair"/>
      <top style="hair"/>
      <bottom style="thin"/>
    </border>
    <border>
      <left style="thin"/>
      <right style="hair"/>
      <top style="hair"/>
      <bottom>
        <color indexed="63"/>
      </bottom>
    </border>
    <border>
      <left style="hair"/>
      <right style="hair"/>
      <top style="hair"/>
      <bottom>
        <color indexed="63"/>
      </bottom>
    </border>
    <border>
      <left style="hair"/>
      <right style="thin"/>
      <top>
        <color indexed="63"/>
      </top>
      <bottom style="thin"/>
    </border>
    <border>
      <left style="medium"/>
      <right style="thin"/>
      <top style="thin"/>
      <bottom style="thin"/>
    </border>
    <border>
      <left style="thin"/>
      <right style="medium"/>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bottom/>
    </border>
    <border>
      <left/>
      <right style="thin"/>
      <top/>
      <bottom/>
    </border>
    <border>
      <left/>
      <right style="thin"/>
      <top style="thin"/>
      <bottom style="thin"/>
    </border>
    <border>
      <left>
        <color indexed="63"/>
      </left>
      <right>
        <color indexed="63"/>
      </right>
      <top style="thin"/>
      <bottom style="medium"/>
    </border>
    <border>
      <left>
        <color indexed="63"/>
      </left>
      <right>
        <color indexed="63"/>
      </right>
      <top style="thin"/>
      <bottom style="thin"/>
    </border>
    <border>
      <left style="thin"/>
      <right/>
      <top/>
      <bottom style="thin"/>
    </border>
    <border>
      <left/>
      <right/>
      <top/>
      <bottom style="thin"/>
    </border>
    <border>
      <left/>
      <right style="thin"/>
      <top style="thin"/>
      <bottom style="medium"/>
    </border>
    <border>
      <left/>
      <right style="thin"/>
      <top/>
      <bottom style="thin"/>
    </border>
    <border>
      <left/>
      <right style="medium"/>
      <top style="thin"/>
      <bottom style="thin"/>
    </border>
    <border>
      <left/>
      <right style="thin"/>
      <top style="thin"/>
      <bottom/>
    </border>
    <border>
      <left style="thin"/>
      <right/>
      <top style="thin"/>
      <bottom/>
    </border>
    <border>
      <left/>
      <right/>
      <top style="thin"/>
      <botto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s>
  <cellStyleXfs count="9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6" fontId="10" fillId="0" borderId="0" applyFill="0" applyBorder="0" applyAlignment="0" applyProtection="0"/>
    <xf numFmtId="43" fontId="15" fillId="0" borderId="0" applyFont="0" applyFill="0" applyBorder="0" applyAlignment="0" applyProtection="0"/>
    <xf numFmtId="165"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0">
      <alignment/>
      <protection/>
    </xf>
    <xf numFmtId="0" fontId="35" fillId="0" borderId="0">
      <alignment vertical="center"/>
      <protection/>
    </xf>
    <xf numFmtId="0" fontId="11" fillId="0" borderId="0">
      <alignment vertical="center"/>
      <protection/>
    </xf>
    <xf numFmtId="0" fontId="35" fillId="0" borderId="0">
      <alignment vertical="center"/>
      <protection/>
    </xf>
    <xf numFmtId="0" fontId="1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12" fillId="0" borderId="0">
      <alignment vertical="center"/>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32">
    <xf numFmtId="0" fontId="0" fillId="0" borderId="0" xfId="0" applyAlignment="1">
      <alignment/>
    </xf>
    <xf numFmtId="0" fontId="0" fillId="0" borderId="0" xfId="61" applyAlignment="1">
      <alignment/>
      <protection/>
    </xf>
    <xf numFmtId="0" fontId="4" fillId="0" borderId="10" xfId="61" applyFont="1" applyBorder="1" applyAlignment="1">
      <alignment vertical="top" wrapText="1"/>
      <protection/>
    </xf>
    <xf numFmtId="0" fontId="4" fillId="0" borderId="10" xfId="61" applyFont="1" applyBorder="1" applyAlignment="1">
      <alignment horizontal="center" vertical="top" wrapText="1"/>
      <protection/>
    </xf>
    <xf numFmtId="0" fontId="4" fillId="0" borderId="10" xfId="61" applyFont="1" applyBorder="1" applyAlignment="1">
      <alignment horizontal="left" vertical="top" wrapText="1"/>
      <protection/>
    </xf>
    <xf numFmtId="0" fontId="5" fillId="0" borderId="11" xfId="61" applyFont="1" applyBorder="1" applyAlignment="1">
      <alignment horizontal="center" vertical="top" wrapText="1"/>
      <protection/>
    </xf>
    <xf numFmtId="0" fontId="5" fillId="0" borderId="12" xfId="61" applyFont="1" applyBorder="1" applyAlignment="1">
      <alignment vertical="top" wrapText="1"/>
      <protection/>
    </xf>
    <xf numFmtId="0" fontId="5" fillId="0" borderId="13" xfId="61" applyFont="1" applyBorder="1" applyAlignment="1">
      <alignment vertical="top" wrapText="1"/>
      <protection/>
    </xf>
    <xf numFmtId="0" fontId="5" fillId="0" borderId="14" xfId="61" applyFont="1" applyBorder="1" applyAlignment="1">
      <alignment horizontal="center" vertical="top" wrapText="1"/>
      <protection/>
    </xf>
    <xf numFmtId="0" fontId="5" fillId="0" borderId="15" xfId="61" applyFont="1" applyBorder="1" applyAlignment="1">
      <alignment vertical="top" wrapText="1"/>
      <protection/>
    </xf>
    <xf numFmtId="0" fontId="5" fillId="0" borderId="16" xfId="61" applyFont="1" applyBorder="1" applyAlignment="1">
      <alignment vertical="top" wrapText="1"/>
      <protection/>
    </xf>
    <xf numFmtId="0" fontId="5" fillId="0" borderId="17" xfId="61" applyFont="1" applyBorder="1" applyAlignment="1">
      <alignment horizontal="center" vertical="top" wrapText="1"/>
      <protection/>
    </xf>
    <xf numFmtId="0" fontId="5" fillId="0" borderId="18" xfId="61" applyFont="1" applyBorder="1" applyAlignment="1">
      <alignment vertical="top" wrapText="1"/>
      <protection/>
    </xf>
    <xf numFmtId="0" fontId="5" fillId="0" borderId="19" xfId="61" applyFont="1" applyBorder="1" applyAlignment="1">
      <alignment vertical="top" wrapText="1"/>
      <protection/>
    </xf>
    <xf numFmtId="0" fontId="5" fillId="0" borderId="20" xfId="61" applyFont="1" applyBorder="1" applyAlignment="1">
      <alignment horizontal="center" vertical="top" wrapText="1"/>
      <protection/>
    </xf>
    <xf numFmtId="0" fontId="5" fillId="0" borderId="21" xfId="61" applyFont="1" applyBorder="1" applyAlignment="1">
      <alignment vertical="top" wrapText="1"/>
      <protection/>
    </xf>
    <xf numFmtId="0" fontId="5" fillId="0" borderId="22" xfId="61" applyFont="1" applyBorder="1" applyAlignment="1">
      <alignment vertical="top" wrapText="1"/>
      <protection/>
    </xf>
    <xf numFmtId="0" fontId="2" fillId="0" borderId="0" xfId="61" applyFont="1" applyAlignment="1">
      <alignment/>
      <protection/>
    </xf>
    <xf numFmtId="0" fontId="6" fillId="0" borderId="10" xfId="61" applyFont="1" applyBorder="1" applyAlignment="1">
      <alignment horizontal="center" vertical="center" wrapText="1"/>
      <protection/>
    </xf>
    <xf numFmtId="0" fontId="6" fillId="0" borderId="10" xfId="67" applyFont="1" applyBorder="1" applyAlignment="1">
      <alignment horizontal="center" vertical="center"/>
      <protection/>
    </xf>
    <xf numFmtId="0" fontId="6" fillId="0" borderId="10" xfId="67" applyFont="1" applyBorder="1" applyAlignment="1">
      <alignment horizontal="center" vertical="center" wrapText="1"/>
      <protection/>
    </xf>
    <xf numFmtId="2" fontId="6" fillId="0" borderId="10" xfId="67" applyNumberFormat="1" applyFont="1" applyBorder="1" applyAlignment="1">
      <alignment horizontal="center" vertical="center" wrapText="1"/>
      <protection/>
    </xf>
    <xf numFmtId="4" fontId="6" fillId="0" borderId="10" xfId="67" applyNumberFormat="1" applyFont="1" applyBorder="1" applyAlignment="1">
      <alignment horizontal="center" vertical="center" wrapText="1"/>
      <protection/>
    </xf>
    <xf numFmtId="0" fontId="6" fillId="0" borderId="23" xfId="67" applyFont="1" applyBorder="1" applyAlignment="1">
      <alignment horizontal="center" vertical="center" wrapText="1"/>
      <protection/>
    </xf>
    <xf numFmtId="0" fontId="6" fillId="0" borderId="24" xfId="67" applyFont="1" applyBorder="1" applyAlignment="1">
      <alignment horizontal="center" vertical="center" wrapText="1"/>
      <protection/>
    </xf>
    <xf numFmtId="2" fontId="6" fillId="0" borderId="24" xfId="67" applyNumberFormat="1" applyFont="1" applyBorder="1" applyAlignment="1">
      <alignment horizontal="center" vertical="center" wrapText="1"/>
      <protection/>
    </xf>
    <xf numFmtId="4" fontId="6" fillId="0" borderId="24" xfId="67" applyNumberFormat="1" applyFont="1" applyBorder="1" applyAlignment="1">
      <alignment horizontal="center" vertical="center" wrapText="1"/>
      <protection/>
    </xf>
    <xf numFmtId="4" fontId="6" fillId="0" borderId="25" xfId="67" applyNumberFormat="1" applyFont="1" applyBorder="1" applyAlignment="1">
      <alignment horizontal="center" vertical="center" wrapText="1"/>
      <protection/>
    </xf>
    <xf numFmtId="1" fontId="2" fillId="0" borderId="26" xfId="77" applyNumberFormat="1" applyFont="1" applyBorder="1" applyAlignment="1">
      <alignment horizontal="center" vertical="top" wrapText="1"/>
      <protection/>
    </xf>
    <xf numFmtId="0" fontId="2" fillId="0" borderId="27" xfId="79" applyFont="1" applyBorder="1" applyAlignment="1">
      <alignment horizontal="justify" vertical="top" wrapText="1"/>
      <protection/>
    </xf>
    <xf numFmtId="0" fontId="2" fillId="0" borderId="27" xfId="74" applyFont="1" applyBorder="1" applyAlignment="1">
      <alignment horizontal="center"/>
      <protection/>
    </xf>
    <xf numFmtId="43" fontId="2" fillId="0" borderId="27" xfId="46" applyNumberFormat="1" applyFont="1" applyFill="1" applyBorder="1" applyAlignment="1" applyProtection="1">
      <alignment horizontal="right"/>
      <protection/>
    </xf>
    <xf numFmtId="0" fontId="2" fillId="0" borderId="27" xfId="61" applyFont="1" applyBorder="1" applyAlignment="1">
      <alignment/>
      <protection/>
    </xf>
    <xf numFmtId="171" fontId="2" fillId="0" borderId="27" xfId="47" applyNumberFormat="1" applyFont="1" applyFill="1" applyBorder="1" applyAlignment="1" applyProtection="1">
      <alignment/>
      <protection locked="0"/>
    </xf>
    <xf numFmtId="171" fontId="2" fillId="0" borderId="28" xfId="47" applyNumberFormat="1" applyFont="1" applyFill="1" applyBorder="1" applyAlignment="1">
      <alignment/>
    </xf>
    <xf numFmtId="171" fontId="2" fillId="0" borderId="27" xfId="47" applyNumberFormat="1" applyFont="1" applyFill="1" applyBorder="1" applyAlignment="1">
      <alignment horizontal="right"/>
    </xf>
    <xf numFmtId="171" fontId="2" fillId="0" borderId="27" xfId="47" applyNumberFormat="1" applyFont="1" applyFill="1" applyBorder="1" applyAlignment="1">
      <alignment/>
    </xf>
    <xf numFmtId="0" fontId="2" fillId="0" borderId="27" xfId="61" applyFont="1" applyBorder="1" applyAlignment="1">
      <alignment horizontal="justify" vertical="top" wrapText="1"/>
      <protection/>
    </xf>
    <xf numFmtId="171" fontId="2" fillId="0" borderId="27" xfId="42" applyNumberFormat="1" applyFont="1" applyFill="1" applyBorder="1" applyAlignment="1">
      <alignment horizontal="center"/>
    </xf>
    <xf numFmtId="177" fontId="2" fillId="0" borderId="26" xfId="77" applyNumberFormat="1" applyFont="1" applyBorder="1" applyAlignment="1">
      <alignment horizontal="center" vertical="top" wrapText="1"/>
      <protection/>
    </xf>
    <xf numFmtId="171" fontId="2" fillId="0" borderId="29" xfId="47" applyNumberFormat="1" applyFont="1" applyFill="1" applyBorder="1" applyAlignment="1">
      <alignment/>
    </xf>
    <xf numFmtId="43" fontId="2" fillId="0" borderId="0" xfId="61" applyNumberFormat="1" applyFont="1" applyAlignment="1">
      <alignment/>
      <protection/>
    </xf>
    <xf numFmtId="0" fontId="54" fillId="0" borderId="0" xfId="61" applyFont="1" applyAlignment="1">
      <alignment horizontal="left"/>
      <protection/>
    </xf>
    <xf numFmtId="0" fontId="6" fillId="0" borderId="26" xfId="67" applyFont="1" applyBorder="1" applyAlignment="1">
      <alignment horizontal="center" vertical="center" wrapText="1"/>
      <protection/>
    </xf>
    <xf numFmtId="0" fontId="6" fillId="0" borderId="27" xfId="67" applyFont="1" applyBorder="1" applyAlignment="1">
      <alignment horizontal="left" wrapText="1"/>
      <protection/>
    </xf>
    <xf numFmtId="0" fontId="6" fillId="0" borderId="27" xfId="77" applyFont="1" applyBorder="1" applyAlignment="1">
      <alignment wrapText="1"/>
      <protection/>
    </xf>
    <xf numFmtId="0" fontId="5" fillId="0" borderId="27" xfId="74" applyFont="1" applyBorder="1" applyAlignment="1">
      <alignment horizontal="center" vertical="center"/>
      <protection/>
    </xf>
    <xf numFmtId="43" fontId="5" fillId="0" borderId="27" xfId="46" applyNumberFormat="1" applyFont="1" applyFill="1" applyBorder="1" applyAlignment="1" applyProtection="1">
      <alignment horizontal="center" vertical="center"/>
      <protection/>
    </xf>
    <xf numFmtId="1" fontId="2" fillId="33" borderId="26" xfId="77" applyNumberFormat="1" applyFont="1" applyFill="1" applyBorder="1" applyAlignment="1">
      <alignment horizontal="center" vertical="top" wrapText="1"/>
      <protection/>
    </xf>
    <xf numFmtId="0" fontId="6" fillId="33" borderId="27" xfId="79" applyFont="1" applyFill="1" applyBorder="1" applyAlignment="1">
      <alignment horizontal="justify" wrapText="1"/>
      <protection/>
    </xf>
    <xf numFmtId="0" fontId="2" fillId="33" borderId="27" xfId="74" applyFont="1" applyFill="1" applyBorder="1" applyAlignment="1">
      <alignment horizontal="center"/>
      <protection/>
    </xf>
    <xf numFmtId="43" fontId="2" fillId="33" borderId="27" xfId="46" applyNumberFormat="1" applyFont="1" applyFill="1" applyBorder="1" applyAlignment="1" applyProtection="1">
      <alignment horizontal="right"/>
      <protection/>
    </xf>
    <xf numFmtId="171" fontId="2" fillId="33" borderId="27" xfId="42" applyNumberFormat="1" applyFont="1" applyFill="1" applyBorder="1" applyAlignment="1">
      <alignment/>
    </xf>
    <xf numFmtId="171" fontId="6" fillId="33" borderId="30" xfId="42" applyNumberFormat="1" applyFont="1" applyFill="1" applyBorder="1" applyAlignment="1">
      <alignment/>
    </xf>
    <xf numFmtId="0" fontId="2" fillId="0" borderId="27" xfId="79" applyFont="1" applyBorder="1" applyAlignment="1">
      <alignment horizontal="justify" wrapText="1"/>
      <protection/>
    </xf>
    <xf numFmtId="171" fontId="2" fillId="0" borderId="27" xfId="42" applyNumberFormat="1" applyFont="1" applyFill="1" applyBorder="1" applyAlignment="1">
      <alignment/>
    </xf>
    <xf numFmtId="171" fontId="2" fillId="0" borderId="25" xfId="42" applyNumberFormat="1" applyFont="1" applyFill="1" applyBorder="1" applyAlignment="1">
      <alignment/>
    </xf>
    <xf numFmtId="0" fontId="2" fillId="0" borderId="27" xfId="74" applyFont="1" applyBorder="1" applyAlignment="1">
      <alignment horizontal="center" vertical="center"/>
      <protection/>
    </xf>
    <xf numFmtId="43" fontId="2" fillId="0" borderId="27" xfId="46" applyNumberFormat="1" applyFont="1" applyFill="1" applyBorder="1" applyAlignment="1" applyProtection="1">
      <alignment horizontal="center" vertical="center"/>
      <protection/>
    </xf>
    <xf numFmtId="0" fontId="2" fillId="0" borderId="27" xfId="77" applyFont="1" applyBorder="1" applyAlignment="1">
      <alignment wrapText="1"/>
      <protection/>
    </xf>
    <xf numFmtId="0" fontId="6" fillId="0" borderId="27" xfId="77" applyFont="1" applyBorder="1" applyAlignment="1">
      <alignment horizontal="justify" wrapText="1"/>
      <protection/>
    </xf>
    <xf numFmtId="171" fontId="6" fillId="0" borderId="25" xfId="47" applyNumberFormat="1" applyFont="1" applyFill="1" applyBorder="1" applyAlignment="1">
      <alignment/>
    </xf>
    <xf numFmtId="0" fontId="2" fillId="0" borderId="27" xfId="77" applyFont="1" applyBorder="1" applyAlignment="1">
      <alignment horizontal="justify" vertical="top" wrapText="1"/>
      <protection/>
    </xf>
    <xf numFmtId="171" fontId="6" fillId="0" borderId="29" xfId="47" applyNumberFormat="1" applyFont="1" applyFill="1" applyBorder="1" applyAlignment="1">
      <alignment/>
    </xf>
    <xf numFmtId="0" fontId="2" fillId="0" borderId="27" xfId="77" applyFont="1" applyBorder="1" applyAlignment="1">
      <alignment horizontal="justify" wrapText="1"/>
      <protection/>
    </xf>
    <xf numFmtId="171" fontId="2" fillId="0" borderId="25" xfId="47" applyNumberFormat="1" applyFont="1" applyFill="1" applyBorder="1" applyAlignment="1">
      <alignment/>
    </xf>
    <xf numFmtId="1" fontId="2" fillId="0" borderId="26" xfId="81" applyNumberFormat="1" applyFont="1" applyBorder="1" applyAlignment="1">
      <alignment horizontal="center" vertical="top" wrapText="1"/>
      <protection/>
    </xf>
    <xf numFmtId="171" fontId="6" fillId="0" borderId="27" xfId="47" applyNumberFormat="1" applyFont="1" applyFill="1" applyBorder="1" applyAlignment="1">
      <alignment/>
    </xf>
    <xf numFmtId="171" fontId="6" fillId="0" borderId="29" xfId="42" applyNumberFormat="1" applyFont="1" applyFill="1" applyBorder="1" applyAlignment="1">
      <alignment/>
    </xf>
    <xf numFmtId="0" fontId="6" fillId="0" borderId="27" xfId="79" applyFont="1" applyBorder="1" applyAlignment="1">
      <alignment horizontal="justify" wrapText="1"/>
      <protection/>
    </xf>
    <xf numFmtId="0" fontId="2" fillId="0" borderId="26" xfId="61" applyFont="1" applyBorder="1" applyAlignment="1">
      <alignment/>
      <protection/>
    </xf>
    <xf numFmtId="0" fontId="6" fillId="0" borderId="27" xfId="61" applyFont="1" applyBorder="1" applyAlignment="1">
      <alignment horizontal="justify" vertical="top" wrapText="1"/>
      <protection/>
    </xf>
    <xf numFmtId="0" fontId="2" fillId="0" borderId="28" xfId="61" applyFont="1" applyBorder="1" applyAlignment="1">
      <alignment/>
      <protection/>
    </xf>
    <xf numFmtId="171" fontId="2" fillId="0" borderId="31" xfId="47" applyNumberFormat="1" applyFont="1" applyFill="1" applyBorder="1" applyAlignment="1">
      <alignment/>
    </xf>
    <xf numFmtId="1" fontId="2" fillId="33" borderId="32" xfId="77" applyNumberFormat="1" applyFont="1" applyFill="1" applyBorder="1" applyAlignment="1">
      <alignment horizontal="center" vertical="top" wrapText="1"/>
      <protection/>
    </xf>
    <xf numFmtId="0" fontId="6" fillId="33" borderId="33" xfId="79" applyFont="1" applyFill="1" applyBorder="1" applyAlignment="1">
      <alignment horizontal="justify" wrapText="1"/>
      <protection/>
    </xf>
    <xf numFmtId="0" fontId="2" fillId="33" borderId="33" xfId="74" applyFont="1" applyFill="1" applyBorder="1" applyAlignment="1">
      <alignment horizontal="center"/>
      <protection/>
    </xf>
    <xf numFmtId="43" fontId="2" fillId="33" borderId="33" xfId="46" applyNumberFormat="1" applyFont="1" applyFill="1" applyBorder="1" applyAlignment="1" applyProtection="1">
      <alignment horizontal="right"/>
      <protection/>
    </xf>
    <xf numFmtId="171" fontId="2" fillId="33" borderId="33" xfId="42" applyNumberFormat="1" applyFont="1" applyFill="1" applyBorder="1" applyAlignment="1">
      <alignment/>
    </xf>
    <xf numFmtId="0" fontId="6" fillId="0" borderId="27" xfId="67" applyFont="1" applyBorder="1" applyAlignment="1">
      <alignment horizontal="center" vertical="center" wrapText="1"/>
      <protection/>
    </xf>
    <xf numFmtId="2" fontId="6" fillId="0" borderId="27" xfId="67" applyNumberFormat="1" applyFont="1" applyBorder="1" applyAlignment="1">
      <alignment horizontal="center" vertical="center" wrapText="1"/>
      <protection/>
    </xf>
    <xf numFmtId="4" fontId="6" fillId="0" borderId="27" xfId="67" applyNumberFormat="1" applyFont="1" applyBorder="1" applyAlignment="1">
      <alignment horizontal="center" vertical="center" wrapText="1"/>
      <protection/>
    </xf>
    <xf numFmtId="4" fontId="6" fillId="0" borderId="28" xfId="67" applyNumberFormat="1" applyFont="1" applyBorder="1" applyAlignment="1">
      <alignment horizontal="center" vertical="center" wrapText="1"/>
      <protection/>
    </xf>
    <xf numFmtId="43" fontId="2" fillId="0" borderId="27" xfId="46" applyNumberFormat="1" applyFont="1" applyFill="1" applyBorder="1" applyAlignment="1" applyProtection="1">
      <alignment/>
      <protection/>
    </xf>
    <xf numFmtId="0" fontId="55" fillId="0" borderId="27" xfId="74" applyFont="1" applyBorder="1" applyAlignment="1">
      <alignment horizontal="center"/>
      <protection/>
    </xf>
    <xf numFmtId="1" fontId="2" fillId="33" borderId="26" xfId="77" applyNumberFormat="1" applyFont="1" applyFill="1" applyBorder="1" applyAlignment="1">
      <alignment horizontal="center" vertical="top" wrapText="1"/>
      <protection/>
    </xf>
    <xf numFmtId="0" fontId="6" fillId="33" borderId="27" xfId="77" applyFont="1" applyFill="1" applyBorder="1" applyAlignment="1">
      <alignment horizontal="justify" wrapText="1"/>
      <protection/>
    </xf>
    <xf numFmtId="0" fontId="2" fillId="33" borderId="27" xfId="74" applyFont="1" applyFill="1" applyBorder="1" applyAlignment="1">
      <alignment horizontal="center"/>
      <protection/>
    </xf>
    <xf numFmtId="43" fontId="2" fillId="33" borderId="27" xfId="46" applyNumberFormat="1" applyFont="1" applyFill="1" applyBorder="1" applyAlignment="1" applyProtection="1">
      <alignment/>
      <protection/>
    </xf>
    <xf numFmtId="171" fontId="2" fillId="33" borderId="27" xfId="47" applyNumberFormat="1" applyFont="1" applyFill="1" applyBorder="1" applyAlignment="1">
      <alignment/>
    </xf>
    <xf numFmtId="171" fontId="6" fillId="33" borderId="30" xfId="47" applyNumberFormat="1" applyFont="1" applyFill="1" applyBorder="1" applyAlignment="1">
      <alignment/>
    </xf>
    <xf numFmtId="0" fontId="2" fillId="0" borderId="27" xfId="81" applyFont="1" applyBorder="1" applyAlignment="1">
      <alignment horizontal="center" wrapText="1"/>
      <protection/>
    </xf>
    <xf numFmtId="0" fontId="2" fillId="0" borderId="27" xfId="70" applyFont="1" applyBorder="1" applyAlignment="1">
      <alignment horizontal="center" wrapText="1"/>
      <protection/>
    </xf>
    <xf numFmtId="0" fontId="2" fillId="33" borderId="32" xfId="81" applyFont="1" applyFill="1" applyBorder="1" applyAlignment="1">
      <alignment horizontal="center" vertical="top" wrapText="1"/>
      <protection/>
    </xf>
    <xf numFmtId="0" fontId="6" fillId="33" borderId="33" xfId="77" applyFont="1" applyFill="1" applyBorder="1" applyAlignment="1">
      <alignment wrapText="1"/>
      <protection/>
    </xf>
    <xf numFmtId="0" fontId="6" fillId="33" borderId="33" xfId="74" applyFont="1" applyFill="1" applyBorder="1" applyAlignment="1">
      <alignment horizontal="center" vertical="center"/>
      <protection/>
    </xf>
    <xf numFmtId="171" fontId="2" fillId="33" borderId="33" xfId="47" applyNumberFormat="1" applyFont="1" applyFill="1" applyBorder="1" applyAlignment="1">
      <alignment/>
    </xf>
    <xf numFmtId="0" fontId="2" fillId="0" borderId="0" xfId="61" applyFont="1" applyAlignment="1">
      <alignment wrapText="1"/>
      <protection/>
    </xf>
    <xf numFmtId="0" fontId="2" fillId="0" borderId="0" xfId="61" applyFont="1" applyAlignment="1">
      <alignment horizontal="center"/>
      <protection/>
    </xf>
    <xf numFmtId="0" fontId="6" fillId="0" borderId="10" xfId="61" applyFont="1" applyBorder="1" applyAlignment="1">
      <alignment horizontal="center" vertical="center"/>
      <protection/>
    </xf>
    <xf numFmtId="2" fontId="6" fillId="0" borderId="10" xfId="61" applyNumberFormat="1" applyFont="1" applyBorder="1" applyAlignment="1">
      <alignment horizontal="center" vertical="center" wrapText="1"/>
      <protection/>
    </xf>
    <xf numFmtId="4" fontId="6" fillId="0" borderId="10" xfId="61" applyNumberFormat="1" applyFont="1" applyBorder="1" applyAlignment="1">
      <alignment horizontal="center" vertical="center" wrapText="1"/>
      <protection/>
    </xf>
    <xf numFmtId="0" fontId="6" fillId="0" borderId="23" xfId="61" applyFont="1" applyBorder="1" applyAlignment="1">
      <alignment horizontal="center" vertical="top"/>
      <protection/>
    </xf>
    <xf numFmtId="0" fontId="6" fillId="0" borderId="24" xfId="61" applyFont="1" applyBorder="1" applyAlignment="1">
      <alignment horizontal="justify" vertical="top" wrapText="1"/>
      <protection/>
    </xf>
    <xf numFmtId="0" fontId="2" fillId="0" borderId="24" xfId="61" applyFont="1" applyBorder="1" applyAlignment="1">
      <alignment horizontal="center"/>
      <protection/>
    </xf>
    <xf numFmtId="171" fontId="2" fillId="0" borderId="24" xfId="42" applyNumberFormat="1" applyFont="1" applyBorder="1" applyAlignment="1">
      <alignment/>
    </xf>
    <xf numFmtId="0" fontId="6" fillId="0" borderId="26" xfId="61" applyFont="1" applyBorder="1" applyAlignment="1">
      <alignment horizontal="center" vertical="center" wrapText="1"/>
      <protection/>
    </xf>
    <xf numFmtId="0" fontId="6" fillId="0" borderId="27" xfId="61" applyFont="1" applyBorder="1" applyAlignment="1">
      <alignment horizontal="center" vertical="center" wrapText="1"/>
      <protection/>
    </xf>
    <xf numFmtId="0" fontId="6" fillId="0" borderId="27" xfId="61" applyFont="1" applyBorder="1" applyAlignment="1">
      <alignment horizontal="left" vertical="center" wrapText="1"/>
      <protection/>
    </xf>
    <xf numFmtId="2" fontId="6" fillId="0" borderId="27" xfId="61" applyNumberFormat="1" applyFont="1" applyBorder="1" applyAlignment="1">
      <alignment horizontal="center" vertical="center" wrapText="1"/>
      <protection/>
    </xf>
    <xf numFmtId="4" fontId="6" fillId="0" borderId="27" xfId="61" applyNumberFormat="1" applyFont="1" applyBorder="1" applyAlignment="1">
      <alignment horizontal="center" vertical="center" wrapText="1"/>
      <protection/>
    </xf>
    <xf numFmtId="1" fontId="2" fillId="0" borderId="26" xfId="61" applyNumberFormat="1" applyFont="1" applyBorder="1" applyAlignment="1">
      <alignment horizontal="center" vertical="top" wrapText="1"/>
      <protection/>
    </xf>
    <xf numFmtId="0" fontId="2" fillId="0" borderId="27" xfId="61" applyFont="1" applyBorder="1" applyAlignment="1">
      <alignment horizontal="center"/>
      <protection/>
    </xf>
    <xf numFmtId="171" fontId="2" fillId="0" borderId="27" xfId="61" applyNumberFormat="1" applyFont="1" applyBorder="1" applyAlignment="1">
      <alignment horizontal="right"/>
      <protection/>
    </xf>
    <xf numFmtId="177" fontId="2" fillId="0" borderId="26" xfId="61" applyNumberFormat="1" applyFont="1" applyBorder="1" applyAlignment="1">
      <alignment horizontal="right" vertical="top" wrapText="1"/>
      <protection/>
    </xf>
    <xf numFmtId="171" fontId="2" fillId="0" borderId="27" xfId="61" applyNumberFormat="1" applyFont="1" applyFill="1" applyBorder="1" applyAlignment="1">
      <alignment horizontal="right"/>
      <protection/>
    </xf>
    <xf numFmtId="171" fontId="2" fillId="0" borderId="27" xfId="42" applyNumberFormat="1" applyFont="1" applyBorder="1" applyAlignment="1">
      <alignment/>
    </xf>
    <xf numFmtId="177" fontId="2" fillId="0" borderId="26" xfId="61" applyNumberFormat="1" applyFont="1" applyBorder="1" applyAlignment="1">
      <alignment horizontal="center" vertical="center" wrapText="1"/>
      <protection/>
    </xf>
    <xf numFmtId="1" fontId="2" fillId="0" borderId="26" xfId="61" applyNumberFormat="1" applyFont="1" applyBorder="1" applyAlignment="1">
      <alignment horizontal="center" vertical="center" wrapText="1"/>
      <protection/>
    </xf>
    <xf numFmtId="2" fontId="6" fillId="0" borderId="27" xfId="61" applyNumberFormat="1" applyFont="1" applyFill="1" applyBorder="1" applyAlignment="1">
      <alignment horizontal="center" vertical="center" wrapText="1"/>
      <protection/>
    </xf>
    <xf numFmtId="0" fontId="2" fillId="0" borderId="27" xfId="61" applyFont="1" applyBorder="1" applyAlignment="1">
      <alignment horizontal="center" vertical="center" wrapText="1"/>
      <protection/>
    </xf>
    <xf numFmtId="2" fontId="2" fillId="0" borderId="27" xfId="61" applyNumberFormat="1" applyFont="1" applyFill="1" applyBorder="1" applyAlignment="1">
      <alignment horizontal="right" wrapText="1"/>
      <protection/>
    </xf>
    <xf numFmtId="171" fontId="2" fillId="33" borderId="26" xfId="61" applyNumberFormat="1" applyFont="1" applyFill="1" applyBorder="1" applyAlignment="1">
      <alignment/>
      <protection/>
    </xf>
    <xf numFmtId="171" fontId="2" fillId="33" borderId="27" xfId="61" applyNumberFormat="1" applyFont="1" applyFill="1" applyBorder="1" applyAlignment="1">
      <alignment/>
      <protection/>
    </xf>
    <xf numFmtId="171" fontId="6" fillId="33" borderId="27" xfId="61" applyNumberFormat="1" applyFont="1" applyFill="1" applyBorder="1" applyAlignment="1">
      <alignment/>
      <protection/>
    </xf>
    <xf numFmtId="0" fontId="2" fillId="0" borderId="27" xfId="61" applyFont="1" applyBorder="1" applyAlignment="1">
      <alignment horizontal="center" vertical="top"/>
      <protection/>
    </xf>
    <xf numFmtId="171" fontId="2" fillId="0" borderId="27" xfId="61" applyNumberFormat="1" applyFont="1" applyBorder="1" applyAlignment="1">
      <alignment horizontal="right" vertical="top"/>
      <protection/>
    </xf>
    <xf numFmtId="178" fontId="2" fillId="0" borderId="26" xfId="61" applyNumberFormat="1" applyFont="1" applyBorder="1" applyAlignment="1" applyProtection="1">
      <alignment horizontal="right" vertical="top" wrapText="1"/>
      <protection locked="0"/>
    </xf>
    <xf numFmtId="0" fontId="2" fillId="0" borderId="27" xfId="61" applyFont="1" applyFill="1" applyBorder="1" applyAlignment="1">
      <alignment horizontal="center"/>
      <protection/>
    </xf>
    <xf numFmtId="0" fontId="6" fillId="0" borderId="26" xfId="61" applyFont="1" applyBorder="1" applyAlignment="1">
      <alignment horizontal="center" vertical="top" wrapText="1"/>
      <protection/>
    </xf>
    <xf numFmtId="171" fontId="2" fillId="0" borderId="25" xfId="42" applyNumberFormat="1" applyFont="1" applyBorder="1" applyAlignment="1">
      <alignment/>
    </xf>
    <xf numFmtId="171" fontId="2" fillId="0" borderId="28" xfId="42" applyNumberFormat="1" applyFont="1" applyBorder="1" applyAlignment="1">
      <alignment/>
    </xf>
    <xf numFmtId="171" fontId="2" fillId="0" borderId="28" xfId="61" applyNumberFormat="1" applyFont="1" applyBorder="1" applyAlignment="1">
      <alignment horizontal="right"/>
      <protection/>
    </xf>
    <xf numFmtId="171" fontId="2" fillId="0" borderId="0" xfId="61" applyNumberFormat="1" applyFont="1" applyAlignment="1">
      <alignment/>
      <protection/>
    </xf>
    <xf numFmtId="171" fontId="2" fillId="0" borderId="29" xfId="42" applyNumberFormat="1" applyFont="1" applyBorder="1" applyAlignment="1">
      <alignment/>
    </xf>
    <xf numFmtId="171" fontId="6" fillId="33" borderId="30" xfId="61" applyNumberFormat="1" applyFont="1" applyFill="1" applyBorder="1" applyAlignment="1">
      <alignment/>
      <protection/>
    </xf>
    <xf numFmtId="1" fontId="6" fillId="0" borderId="26" xfId="61" applyNumberFormat="1" applyFont="1" applyBorder="1" applyAlignment="1">
      <alignment horizontal="center" vertical="top" wrapText="1"/>
      <protection/>
    </xf>
    <xf numFmtId="177" fontId="2" fillId="0" borderId="26" xfId="61" applyNumberFormat="1" applyFont="1" applyBorder="1" applyAlignment="1">
      <alignment horizontal="center" vertical="top" wrapText="1"/>
      <protection/>
    </xf>
    <xf numFmtId="171" fontId="2" fillId="0" borderId="34" xfId="61" applyNumberFormat="1" applyFont="1" applyFill="1" applyBorder="1" applyAlignment="1">
      <alignment/>
      <protection/>
    </xf>
    <xf numFmtId="171" fontId="2" fillId="0" borderId="35" xfId="61" applyNumberFormat="1" applyFont="1" applyFill="1" applyBorder="1" applyAlignment="1">
      <alignment/>
      <protection/>
    </xf>
    <xf numFmtId="171" fontId="6" fillId="0" borderId="35" xfId="61" applyNumberFormat="1" applyFont="1" applyFill="1" applyBorder="1" applyAlignment="1">
      <alignment/>
      <protection/>
    </xf>
    <xf numFmtId="171" fontId="2" fillId="33" borderId="32" xfId="61" applyNumberFormat="1" applyFont="1" applyFill="1" applyBorder="1" applyAlignment="1">
      <alignment/>
      <protection/>
    </xf>
    <xf numFmtId="171" fontId="2" fillId="33" borderId="33" xfId="61" applyNumberFormat="1" applyFont="1" applyFill="1" applyBorder="1" applyAlignment="1">
      <alignment/>
      <protection/>
    </xf>
    <xf numFmtId="171" fontId="6" fillId="33" borderId="33" xfId="61" applyNumberFormat="1" applyFont="1" applyFill="1" applyBorder="1" applyAlignment="1">
      <alignment/>
      <protection/>
    </xf>
    <xf numFmtId="171" fontId="2" fillId="0" borderId="0" xfId="61" applyNumberFormat="1" applyFont="1" applyAlignment="1">
      <alignment horizontal="center"/>
      <protection/>
    </xf>
    <xf numFmtId="171" fontId="2" fillId="0" borderId="29" xfId="61" applyNumberFormat="1" applyFont="1" applyBorder="1" applyAlignment="1">
      <alignment horizontal="right"/>
      <protection/>
    </xf>
    <xf numFmtId="171" fontId="6" fillId="0" borderId="36" xfId="61" applyNumberFormat="1" applyFont="1" applyFill="1" applyBorder="1" applyAlignment="1">
      <alignment/>
      <protection/>
    </xf>
    <xf numFmtId="171" fontId="6" fillId="33" borderId="36" xfId="42" applyNumberFormat="1" applyFont="1" applyFill="1" applyBorder="1" applyAlignment="1">
      <alignment/>
    </xf>
    <xf numFmtId="0" fontId="6" fillId="0" borderId="0" xfId="61" applyFont="1" applyAlignment="1">
      <alignment/>
      <protection/>
    </xf>
    <xf numFmtId="177" fontId="6" fillId="0" borderId="10" xfId="73" applyNumberFormat="1" applyFont="1" applyBorder="1" applyAlignment="1">
      <alignment horizontal="center" vertical="center"/>
      <protection/>
    </xf>
    <xf numFmtId="4" fontId="6" fillId="0" borderId="10" xfId="73" applyNumberFormat="1" applyFont="1" applyBorder="1" applyAlignment="1">
      <alignment horizontal="center" vertical="center"/>
      <protection/>
    </xf>
    <xf numFmtId="4" fontId="6" fillId="0" borderId="10" xfId="73" applyNumberFormat="1" applyFont="1" applyBorder="1" applyAlignment="1">
      <alignment horizontal="center" vertical="center" wrapText="1"/>
      <protection/>
    </xf>
    <xf numFmtId="177" fontId="2" fillId="0" borderId="23" xfId="73" applyNumberFormat="1" applyFont="1" applyBorder="1" applyAlignment="1">
      <alignment horizontal="center" vertical="center"/>
      <protection/>
    </xf>
    <xf numFmtId="4" fontId="2" fillId="0" borderId="24" xfId="73" applyNumberFormat="1" applyFont="1" applyBorder="1" applyAlignment="1">
      <alignment horizontal="center" vertical="center"/>
      <protection/>
    </xf>
    <xf numFmtId="4" fontId="2" fillId="0" borderId="25" xfId="73" applyNumberFormat="1" applyFont="1" applyBorder="1" applyAlignment="1">
      <alignment horizontal="right" vertical="center"/>
      <protection/>
    </xf>
    <xf numFmtId="177" fontId="2" fillId="0" borderId="26" xfId="73" applyNumberFormat="1" applyFont="1" applyBorder="1" applyAlignment="1">
      <alignment horizontal="center"/>
      <protection/>
    </xf>
    <xf numFmtId="4" fontId="2" fillId="0" borderId="27" xfId="73" applyNumberFormat="1" applyFont="1" applyBorder="1" applyAlignment="1">
      <alignment horizontal="left"/>
      <protection/>
    </xf>
    <xf numFmtId="4" fontId="2" fillId="0" borderId="28" xfId="73" applyNumberFormat="1" applyFont="1" applyBorder="1" applyAlignment="1">
      <alignment horizontal="right"/>
      <protection/>
    </xf>
    <xf numFmtId="177" fontId="2" fillId="0" borderId="26" xfId="73" applyNumberFormat="1" applyFont="1" applyBorder="1" applyAlignment="1">
      <alignment horizontal="center" vertical="top"/>
      <protection/>
    </xf>
    <xf numFmtId="4" fontId="2" fillId="0" borderId="27" xfId="73" applyNumberFormat="1" applyFont="1" applyBorder="1" applyAlignment="1">
      <alignment wrapText="1"/>
      <protection/>
    </xf>
    <xf numFmtId="4" fontId="2" fillId="0" borderId="27" xfId="73" applyNumberFormat="1" applyFont="1" applyBorder="1" applyAlignment="1">
      <alignment/>
      <protection/>
    </xf>
    <xf numFmtId="3" fontId="2" fillId="0" borderId="27" xfId="73" applyNumberFormat="1" applyFont="1" applyBorder="1" applyAlignment="1">
      <alignment horizontal="justify"/>
      <protection/>
    </xf>
    <xf numFmtId="0" fontId="2" fillId="0" borderId="27" xfId="73" applyFont="1" applyBorder="1" applyAlignment="1">
      <alignment horizontal="justify"/>
      <protection/>
    </xf>
    <xf numFmtId="177" fontId="6" fillId="0" borderId="26" xfId="73" applyNumberFormat="1" applyFont="1" applyBorder="1" applyAlignment="1">
      <alignment horizontal="center"/>
      <protection/>
    </xf>
    <xf numFmtId="0" fontId="6" fillId="0" borderId="27" xfId="73" applyFont="1" applyBorder="1" applyAlignment="1">
      <alignment horizontal="justify"/>
      <protection/>
    </xf>
    <xf numFmtId="4" fontId="6" fillId="0" borderId="29" xfId="73" applyNumberFormat="1" applyFont="1" applyBorder="1" applyAlignment="1">
      <alignment horizontal="right"/>
      <protection/>
    </xf>
    <xf numFmtId="4" fontId="6" fillId="0" borderId="30" xfId="73" applyNumberFormat="1" applyFont="1" applyBorder="1" applyAlignment="1">
      <alignment horizontal="right"/>
      <protection/>
    </xf>
    <xf numFmtId="177" fontId="2" fillId="0" borderId="32" xfId="73" applyNumberFormat="1" applyFont="1" applyBorder="1" applyAlignment="1">
      <alignment horizontal="center"/>
      <protection/>
    </xf>
    <xf numFmtId="0" fontId="2" fillId="0" borderId="33" xfId="73" applyFont="1" applyBorder="1" applyAlignment="1">
      <alignment horizontal="justify"/>
      <protection/>
    </xf>
    <xf numFmtId="4" fontId="2" fillId="0" borderId="36" xfId="73" applyNumberFormat="1" applyFont="1" applyBorder="1" applyAlignment="1">
      <alignment horizontal="right"/>
      <protection/>
    </xf>
    <xf numFmtId="1" fontId="2" fillId="0" borderId="0" xfId="61" applyNumberFormat="1" applyFont="1" applyAlignment="1">
      <alignment horizontal="center" vertical="top" wrapText="1"/>
      <protection/>
    </xf>
    <xf numFmtId="49" fontId="2" fillId="0" borderId="0" xfId="61" applyNumberFormat="1" applyFont="1" applyAlignment="1">
      <alignment horizontal="left" vertical="top" wrapText="1"/>
      <protection/>
    </xf>
    <xf numFmtId="4" fontId="2" fillId="0" borderId="0" xfId="42" applyNumberFormat="1" applyFont="1" applyFill="1" applyBorder="1" applyAlignment="1" applyProtection="1">
      <alignment horizontal="right" vertical="top"/>
      <protection/>
    </xf>
    <xf numFmtId="0" fontId="2" fillId="0" borderId="0" xfId="69" applyFont="1" applyAlignment="1">
      <alignment vertical="center"/>
      <protection/>
    </xf>
    <xf numFmtId="0" fontId="2" fillId="2" borderId="0" xfId="69" applyFont="1" applyFill="1" applyAlignment="1">
      <alignment vertical="top"/>
      <protection/>
    </xf>
    <xf numFmtId="0" fontId="2" fillId="0" borderId="0" xfId="69" applyFont="1" applyAlignment="1">
      <alignment horizontal="left" vertical="top"/>
      <protection/>
    </xf>
    <xf numFmtId="0" fontId="2" fillId="0" borderId="0" xfId="69" applyFont="1" applyAlignment="1">
      <alignment horizontal="center" vertical="top"/>
      <protection/>
    </xf>
    <xf numFmtId="0" fontId="2" fillId="0" borderId="0" xfId="69" applyFont="1" applyAlignment="1">
      <alignment vertical="top" wrapText="1"/>
      <protection/>
    </xf>
    <xf numFmtId="0" fontId="2" fillId="0" borderId="0" xfId="69" applyFont="1" applyAlignment="1">
      <alignment vertical="top"/>
      <protection/>
    </xf>
    <xf numFmtId="0" fontId="56" fillId="0" borderId="10" xfId="69" applyFont="1" applyBorder="1" applyAlignment="1">
      <alignment horizontal="center" vertical="center"/>
      <protection/>
    </xf>
    <xf numFmtId="0" fontId="56" fillId="0" borderId="10" xfId="69" applyFont="1" applyBorder="1" applyAlignment="1">
      <alignment vertical="center" wrapText="1"/>
      <protection/>
    </xf>
    <xf numFmtId="0" fontId="55" fillId="0" borderId="0" xfId="69" applyFont="1" applyAlignment="1">
      <alignment vertical="center"/>
      <protection/>
    </xf>
    <xf numFmtId="0" fontId="56" fillId="0" borderId="0" xfId="69" applyFont="1" applyAlignment="1">
      <alignment vertical="top" wrapText="1"/>
      <protection/>
    </xf>
    <xf numFmtId="0" fontId="2" fillId="2" borderId="0" xfId="69" applyFont="1" applyFill="1" applyAlignment="1">
      <alignment vertical="top" wrapText="1"/>
      <protection/>
    </xf>
    <xf numFmtId="0" fontId="2" fillId="2" borderId="0" xfId="69" applyFont="1" applyFill="1" applyAlignment="1">
      <alignment horizontal="left" vertical="top"/>
      <protection/>
    </xf>
    <xf numFmtId="0" fontId="6" fillId="0" borderId="0" xfId="69" applyFont="1" applyAlignment="1">
      <alignment horizontal="left" vertical="top"/>
      <protection/>
    </xf>
    <xf numFmtId="0" fontId="56" fillId="0" borderId="0" xfId="69" applyFont="1" applyAlignment="1">
      <alignment horizontal="center" vertical="top"/>
      <protection/>
    </xf>
    <xf numFmtId="0" fontId="56" fillId="0" borderId="0" xfId="69" applyFont="1" applyAlignment="1">
      <alignment vertical="top"/>
      <protection/>
    </xf>
    <xf numFmtId="0" fontId="2" fillId="0" borderId="0" xfId="69" applyFont="1" applyAlignment="1">
      <alignment horizontal="left" vertical="top" wrapText="1"/>
      <protection/>
    </xf>
    <xf numFmtId="0" fontId="56" fillId="0" borderId="0" xfId="69" applyFont="1" applyAlignment="1">
      <alignment horizontal="left" vertical="top"/>
      <protection/>
    </xf>
    <xf numFmtId="1" fontId="2" fillId="0" borderId="0" xfId="69" applyNumberFormat="1" applyFont="1" applyAlignment="1">
      <alignment vertical="top" wrapText="1"/>
      <protection/>
    </xf>
    <xf numFmtId="49" fontId="2" fillId="0" borderId="0" xfId="69" applyNumberFormat="1" applyFont="1" applyAlignment="1">
      <alignment horizontal="left" vertical="top"/>
      <protection/>
    </xf>
    <xf numFmtId="0" fontId="6" fillId="0" borderId="0" xfId="69" applyFont="1" applyAlignment="1">
      <alignment horizontal="center" vertical="top"/>
      <protection/>
    </xf>
    <xf numFmtId="0" fontId="6" fillId="0" borderId="0" xfId="69" applyFont="1" applyAlignment="1">
      <alignment vertical="top"/>
      <protection/>
    </xf>
    <xf numFmtId="0" fontId="6" fillId="33" borderId="0" xfId="69" applyFont="1" applyFill="1" applyAlignment="1">
      <alignment horizontal="center" vertical="top"/>
      <protection/>
    </xf>
    <xf numFmtId="0" fontId="6" fillId="2" borderId="37" xfId="69" applyFont="1" applyFill="1" applyBorder="1" applyAlignment="1">
      <alignment horizontal="center" vertical="center" wrapText="1"/>
      <protection/>
    </xf>
    <xf numFmtId="0" fontId="6" fillId="2" borderId="10" xfId="69" applyFont="1" applyFill="1" applyBorder="1" applyAlignment="1">
      <alignment horizontal="center" vertical="center" wrapText="1"/>
      <protection/>
    </xf>
    <xf numFmtId="0" fontId="6" fillId="2" borderId="10" xfId="69" applyFont="1" applyFill="1" applyBorder="1" applyAlignment="1">
      <alignment horizontal="center" vertical="center"/>
      <protection/>
    </xf>
    <xf numFmtId="0" fontId="6" fillId="33" borderId="10" xfId="69" applyFont="1" applyFill="1" applyBorder="1" applyAlignment="1">
      <alignment horizontal="center" vertical="center" textRotation="90"/>
      <protection/>
    </xf>
    <xf numFmtId="0" fontId="6" fillId="2" borderId="38" xfId="69" applyFont="1" applyFill="1" applyBorder="1" applyAlignment="1">
      <alignment horizontal="center" vertical="center" wrapText="1"/>
      <protection/>
    </xf>
    <xf numFmtId="0" fontId="6" fillId="0" borderId="39" xfId="69" applyFont="1" applyBorder="1" applyAlignment="1">
      <alignment horizontal="center" vertical="top" wrapText="1"/>
      <protection/>
    </xf>
    <xf numFmtId="0" fontId="6" fillId="0" borderId="0" xfId="69" applyFont="1" applyAlignment="1">
      <alignment horizontal="center" vertical="top" wrapText="1"/>
      <protection/>
    </xf>
    <xf numFmtId="0" fontId="6" fillId="33" borderId="0" xfId="69" applyFont="1" applyFill="1" applyAlignment="1">
      <alignment horizontal="center" vertical="top" textRotation="90"/>
      <protection/>
    </xf>
    <xf numFmtId="0" fontId="6" fillId="0" borderId="40" xfId="69" applyFont="1" applyBorder="1" applyAlignment="1">
      <alignment horizontal="center" vertical="top" wrapText="1"/>
      <protection/>
    </xf>
    <xf numFmtId="0" fontId="6" fillId="16" borderId="39" xfId="69" applyFont="1" applyFill="1" applyBorder="1" applyAlignment="1">
      <alignment horizontal="center" vertical="top" wrapText="1"/>
      <protection/>
    </xf>
    <xf numFmtId="0" fontId="6" fillId="16" borderId="0" xfId="69" applyFont="1" applyFill="1" applyAlignment="1">
      <alignment horizontal="left" vertical="top"/>
      <protection/>
    </xf>
    <xf numFmtId="0" fontId="6" fillId="16" borderId="0" xfId="69" applyFont="1" applyFill="1" applyAlignment="1">
      <alignment horizontal="center" vertical="top" wrapText="1"/>
      <protection/>
    </xf>
    <xf numFmtId="0" fontId="6" fillId="16" borderId="40" xfId="69" applyFont="1" applyFill="1" applyBorder="1" applyAlignment="1">
      <alignment horizontal="center" vertical="top" wrapText="1"/>
      <protection/>
    </xf>
    <xf numFmtId="0" fontId="2" fillId="0" borderId="39" xfId="69" applyFont="1" applyBorder="1" applyAlignment="1">
      <alignment horizontal="center" vertical="top"/>
      <protection/>
    </xf>
    <xf numFmtId="0" fontId="2" fillId="0" borderId="40" xfId="69" applyFont="1" applyBorder="1" applyAlignment="1">
      <alignment vertical="top"/>
      <protection/>
    </xf>
    <xf numFmtId="0" fontId="6" fillId="16" borderId="39" xfId="69" applyFont="1" applyFill="1" applyBorder="1" applyAlignment="1">
      <alignment horizontal="center" vertical="top"/>
      <protection/>
    </xf>
    <xf numFmtId="0" fontId="6" fillId="16" borderId="0" xfId="69" applyFont="1" applyFill="1" applyAlignment="1">
      <alignment vertical="top" wrapText="1"/>
      <protection/>
    </xf>
    <xf numFmtId="0" fontId="6" fillId="16" borderId="0" xfId="69" applyFont="1" applyFill="1" applyAlignment="1">
      <alignment vertical="top"/>
      <protection/>
    </xf>
    <xf numFmtId="0" fontId="2" fillId="16" borderId="0" xfId="69" applyFont="1" applyFill="1" applyAlignment="1">
      <alignment vertical="top"/>
      <protection/>
    </xf>
    <xf numFmtId="0" fontId="2" fillId="16" borderId="40" xfId="69" applyFont="1" applyFill="1" applyBorder="1" applyAlignment="1">
      <alignment vertical="top"/>
      <protection/>
    </xf>
    <xf numFmtId="0" fontId="7" fillId="0" borderId="0" xfId="69" applyFont="1" applyAlignment="1">
      <alignment vertical="top" wrapText="1"/>
      <protection/>
    </xf>
    <xf numFmtId="49" fontId="2" fillId="0" borderId="0" xfId="69" applyNumberFormat="1" applyFont="1" applyAlignment="1">
      <alignment horizontal="left" vertical="top" wrapText="1"/>
      <protection/>
    </xf>
    <xf numFmtId="0" fontId="6" fillId="16" borderId="40" xfId="69" applyFont="1" applyFill="1" applyBorder="1" applyAlignment="1">
      <alignment vertical="top"/>
      <protection/>
    </xf>
    <xf numFmtId="0" fontId="2" fillId="0" borderId="41" xfId="69" applyFont="1" applyBorder="1" applyAlignment="1">
      <alignment horizontal="center" vertical="top"/>
      <protection/>
    </xf>
    <xf numFmtId="0" fontId="2" fillId="0" borderId="42" xfId="69" applyFont="1" applyBorder="1" applyAlignment="1">
      <alignment vertical="top" wrapText="1"/>
      <protection/>
    </xf>
    <xf numFmtId="0" fontId="2" fillId="0" borderId="42" xfId="69" applyFont="1" applyBorder="1" applyAlignment="1">
      <alignment vertical="top"/>
      <protection/>
    </xf>
    <xf numFmtId="0" fontId="6" fillId="33" borderId="42" xfId="69" applyFont="1" applyFill="1" applyBorder="1" applyAlignment="1">
      <alignment horizontal="center" vertical="top"/>
      <protection/>
    </xf>
    <xf numFmtId="0" fontId="2" fillId="0" borderId="43" xfId="69" applyFont="1" applyBorder="1" applyAlignment="1">
      <alignment vertical="top"/>
      <protection/>
    </xf>
    <xf numFmtId="0" fontId="2" fillId="0" borderId="0" xfId="0" applyFont="1" applyAlignment="1">
      <alignment wrapText="1"/>
    </xf>
    <xf numFmtId="0" fontId="2" fillId="0" borderId="0" xfId="69" applyFont="1" applyAlignment="1">
      <alignment horizontal="justify" vertical="top" wrapText="1"/>
      <protection/>
    </xf>
    <xf numFmtId="0" fontId="2" fillId="0" borderId="0" xfId="69" applyFont="1" applyAlignment="1">
      <alignment horizontal="justify" wrapText="1"/>
      <protection/>
    </xf>
    <xf numFmtId="0" fontId="6" fillId="3" borderId="0" xfId="69" applyFont="1" applyFill="1" applyAlignment="1">
      <alignment horizontal="justify" vertical="top" wrapText="1"/>
      <protection/>
    </xf>
    <xf numFmtId="0" fontId="6" fillId="0" borderId="0" xfId="69" applyFont="1" applyAlignment="1">
      <alignment horizontal="justify" vertical="top" wrapText="1"/>
      <protection/>
    </xf>
    <xf numFmtId="0" fontId="2" fillId="0" borderId="0" xfId="69" applyFont="1" applyFill="1" applyAlignment="1">
      <alignment horizontal="justify" vertical="top" wrapText="1"/>
      <protection/>
    </xf>
    <xf numFmtId="0" fontId="6" fillId="3" borderId="0" xfId="69" applyFont="1" applyFill="1" applyAlignment="1">
      <alignment horizontal="left" vertical="top" wrapText="1"/>
      <protection/>
    </xf>
    <xf numFmtId="1" fontId="6" fillId="0" borderId="0" xfId="69" applyNumberFormat="1" applyFont="1" applyAlignment="1">
      <alignment horizontal="center" vertical="top" wrapText="1"/>
      <protection/>
    </xf>
    <xf numFmtId="49" fontId="2" fillId="0" borderId="0" xfId="69" applyNumberFormat="1" applyFont="1" applyAlignment="1">
      <alignment horizontal="justify" vertical="top" wrapText="1"/>
      <protection/>
    </xf>
    <xf numFmtId="43" fontId="2" fillId="0" borderId="0" xfId="45" applyNumberFormat="1" applyFont="1" applyAlignment="1">
      <alignment horizontal="right" vertical="top"/>
    </xf>
    <xf numFmtId="49" fontId="2" fillId="0" borderId="0" xfId="69" applyNumberFormat="1" applyFont="1" applyAlignment="1">
      <alignment horizontal="center" vertical="top"/>
      <protection/>
    </xf>
    <xf numFmtId="43" fontId="2" fillId="0" borderId="0" xfId="45" applyNumberFormat="1" applyFont="1" applyFill="1" applyBorder="1" applyAlignment="1" applyProtection="1">
      <alignment horizontal="right" vertical="top"/>
      <protection/>
    </xf>
    <xf numFmtId="1" fontId="6" fillId="0" borderId="0" xfId="69" applyNumberFormat="1" applyFont="1" applyAlignment="1">
      <alignment vertical="top" wrapText="1"/>
      <protection/>
    </xf>
    <xf numFmtId="0" fontId="2" fillId="0" borderId="44" xfId="69" applyFont="1" applyBorder="1" applyAlignment="1">
      <alignment vertical="top" wrapText="1"/>
      <protection/>
    </xf>
    <xf numFmtId="0" fontId="6" fillId="0" borderId="10" xfId="0" applyFont="1" applyBorder="1" applyAlignment="1">
      <alignment horizontal="center" vertical="center" wrapText="1"/>
    </xf>
    <xf numFmtId="2" fontId="6" fillId="0" borderId="10"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1" fontId="2" fillId="0" borderId="44" xfId="69" applyNumberFormat="1" applyFont="1" applyBorder="1" applyAlignment="1">
      <alignment horizontal="center" vertical="top" wrapText="1"/>
      <protection/>
    </xf>
    <xf numFmtId="49" fontId="6" fillId="0" borderId="0" xfId="69" applyNumberFormat="1" applyFont="1" applyAlignment="1">
      <alignment horizontal="center" vertical="top"/>
      <protection/>
    </xf>
    <xf numFmtId="43" fontId="2" fillId="0" borderId="0" xfId="45" applyNumberFormat="1" applyFont="1" applyBorder="1" applyAlignment="1">
      <alignment horizontal="right" vertical="top"/>
    </xf>
    <xf numFmtId="1" fontId="6" fillId="0" borderId="44" xfId="69" applyNumberFormat="1" applyFont="1" applyBorder="1" applyAlignment="1">
      <alignment horizontal="center" wrapText="1"/>
      <protection/>
    </xf>
    <xf numFmtId="0" fontId="6" fillId="0" borderId="0" xfId="69" applyFont="1" applyAlignment="1">
      <alignment horizontal="justify" wrapText="1"/>
      <protection/>
    </xf>
    <xf numFmtId="49" fontId="6" fillId="0" borderId="0" xfId="69" applyNumberFormat="1" applyFont="1" applyAlignment="1">
      <alignment horizontal="center"/>
      <protection/>
    </xf>
    <xf numFmtId="43" fontId="2" fillId="0" borderId="0" xfId="45" applyNumberFormat="1" applyFont="1" applyFill="1" applyBorder="1" applyAlignment="1">
      <alignment horizontal="right"/>
    </xf>
    <xf numFmtId="43" fontId="2" fillId="0" borderId="0" xfId="45" applyNumberFormat="1" applyFont="1" applyFill="1" applyBorder="1" applyAlignment="1" applyProtection="1">
      <alignment horizontal="right" wrapText="1"/>
      <protection/>
    </xf>
    <xf numFmtId="43" fontId="2" fillId="0" borderId="0" xfId="45" applyNumberFormat="1" applyFont="1" applyFill="1" applyBorder="1" applyAlignment="1" applyProtection="1">
      <alignment horizontal="right"/>
      <protection/>
    </xf>
    <xf numFmtId="49" fontId="6" fillId="0" borderId="0" xfId="69" applyNumberFormat="1" applyFont="1" applyAlignment="1">
      <alignment horizontal="left" vertical="top" wrapText="1"/>
      <protection/>
    </xf>
    <xf numFmtId="43" fontId="6" fillId="0" borderId="0" xfId="45" applyNumberFormat="1" applyFont="1" applyBorder="1" applyAlignment="1">
      <alignment vertical="top"/>
    </xf>
    <xf numFmtId="43" fontId="2" fillId="0" borderId="0" xfId="45" applyNumberFormat="1" applyFont="1" applyBorder="1" applyAlignment="1">
      <alignment horizontal="center" vertical="top"/>
    </xf>
    <xf numFmtId="0" fontId="2" fillId="0" borderId="44" xfId="69" applyFont="1" applyBorder="1" applyAlignment="1">
      <alignment horizontal="justify" vertical="top" wrapText="1"/>
      <protection/>
    </xf>
    <xf numFmtId="177" fontId="2" fillId="0" borderId="44" xfId="69" applyNumberFormat="1" applyFont="1" applyBorder="1" applyAlignment="1">
      <alignment horizontal="right" vertical="top" wrapText="1"/>
      <protection/>
    </xf>
    <xf numFmtId="49" fontId="2" fillId="0" borderId="0" xfId="69" applyNumberFormat="1" applyFont="1" applyAlignment="1">
      <alignment horizontal="center"/>
      <protection/>
    </xf>
    <xf numFmtId="43" fontId="2" fillId="0" borderId="0" xfId="45" applyNumberFormat="1" applyFont="1" applyBorder="1" applyAlignment="1">
      <alignment horizontal="right"/>
    </xf>
    <xf numFmtId="171" fontId="2" fillId="0" borderId="45" xfId="42" applyNumberFormat="1" applyFont="1" applyBorder="1" applyAlignment="1">
      <alignment/>
    </xf>
    <xf numFmtId="0" fontId="2" fillId="0" borderId="44" xfId="69" applyFont="1" applyBorder="1" applyAlignment="1">
      <alignment horizontal="center" vertical="top" wrapText="1"/>
      <protection/>
    </xf>
    <xf numFmtId="49" fontId="6" fillId="0" borderId="0" xfId="69" applyNumberFormat="1" applyFont="1" applyAlignment="1" applyProtection="1">
      <alignment horizontal="justify" vertical="top" wrapText="1"/>
      <protection locked="0"/>
    </xf>
    <xf numFmtId="1" fontId="6" fillId="33" borderId="44" xfId="69" applyNumberFormat="1" applyFont="1" applyFill="1" applyBorder="1" applyAlignment="1">
      <alignment horizontal="center" vertical="top" wrapText="1"/>
      <protection/>
    </xf>
    <xf numFmtId="0" fontId="6" fillId="33" borderId="0" xfId="69" applyFont="1" applyFill="1" applyAlignment="1">
      <alignment horizontal="justify" vertical="top" wrapText="1"/>
      <protection/>
    </xf>
    <xf numFmtId="49" fontId="6" fillId="33" borderId="0" xfId="69" applyNumberFormat="1" applyFont="1" applyFill="1" applyAlignment="1">
      <alignment horizontal="center"/>
      <protection/>
    </xf>
    <xf numFmtId="43" fontId="6" fillId="33" borderId="0" xfId="45" applyNumberFormat="1" applyFont="1" applyFill="1" applyBorder="1" applyAlignment="1">
      <alignment horizontal="right"/>
    </xf>
    <xf numFmtId="171" fontId="6" fillId="33" borderId="46" xfId="42" applyNumberFormat="1" applyFont="1" applyFill="1" applyBorder="1" applyAlignment="1">
      <alignment/>
    </xf>
    <xf numFmtId="1" fontId="6" fillId="0" borderId="44" xfId="69" applyNumberFormat="1" applyFont="1" applyBorder="1" applyAlignment="1">
      <alignment horizontal="center" vertical="top" wrapText="1"/>
      <protection/>
    </xf>
    <xf numFmtId="43" fontId="6" fillId="0" borderId="0" xfId="45" applyNumberFormat="1" applyFont="1" applyBorder="1" applyAlignment="1">
      <alignment horizontal="right"/>
    </xf>
    <xf numFmtId="43" fontId="6" fillId="0" borderId="0" xfId="45" applyNumberFormat="1" applyFont="1" applyFill="1" applyBorder="1" applyAlignment="1">
      <alignment/>
    </xf>
    <xf numFmtId="43" fontId="2" fillId="0" borderId="0" xfId="45" applyNumberFormat="1" applyFont="1" applyFill="1" applyBorder="1" applyAlignment="1">
      <alignment horizontal="center"/>
    </xf>
    <xf numFmtId="43" fontId="2" fillId="0" borderId="0" xfId="45" applyNumberFormat="1" applyFont="1" applyBorder="1" applyAlignment="1">
      <alignment horizontal="center"/>
    </xf>
    <xf numFmtId="0" fontId="6" fillId="0" borderId="0" xfId="82" applyFont="1" applyAlignment="1">
      <alignment vertical="top"/>
      <protection/>
    </xf>
    <xf numFmtId="43" fontId="2" fillId="0" borderId="0" xfId="45" applyNumberFormat="1" applyFont="1" applyBorder="1" applyAlignment="1">
      <alignment horizontal="right" wrapText="1"/>
    </xf>
    <xf numFmtId="1" fontId="2" fillId="0" borderId="44" xfId="69" applyNumberFormat="1" applyFont="1" applyBorder="1" applyAlignment="1">
      <alignment horizontal="center" vertical="top"/>
      <protection/>
    </xf>
    <xf numFmtId="0" fontId="2" fillId="0" borderId="0" xfId="69" applyFont="1" applyAlignment="1">
      <alignment horizontal="center" wrapText="1"/>
      <protection/>
    </xf>
    <xf numFmtId="0" fontId="2" fillId="0" borderId="0" xfId="80" applyFont="1" applyAlignment="1">
      <alignment horizontal="center" wrapText="1"/>
      <protection/>
    </xf>
    <xf numFmtId="43" fontId="2" fillId="0" borderId="0" xfId="45" applyNumberFormat="1" applyFont="1" applyBorder="1" applyAlignment="1">
      <alignment/>
    </xf>
    <xf numFmtId="0" fontId="6" fillId="0" borderId="44" xfId="69" applyFont="1" applyBorder="1" applyAlignment="1">
      <alignment horizontal="center" vertical="top" wrapText="1"/>
      <protection/>
    </xf>
    <xf numFmtId="43" fontId="6" fillId="0" borderId="0" xfId="45" applyNumberFormat="1" applyFont="1" applyBorder="1" applyAlignment="1">
      <alignment wrapText="1"/>
    </xf>
    <xf numFmtId="43" fontId="2" fillId="0" borderId="0" xfId="45" applyNumberFormat="1" applyFont="1" applyFill="1" applyBorder="1" applyAlignment="1">
      <alignment horizontal="right" wrapText="1"/>
    </xf>
    <xf numFmtId="1" fontId="6" fillId="0" borderId="44" xfId="69" applyNumberFormat="1" applyFont="1" applyFill="1" applyBorder="1" applyAlignment="1">
      <alignment horizontal="center" vertical="top" wrapText="1"/>
      <protection/>
    </xf>
    <xf numFmtId="0" fontId="6" fillId="0" borderId="0" xfId="69" applyFont="1" applyFill="1" applyAlignment="1">
      <alignment horizontal="justify" vertical="top" wrapText="1"/>
      <protection/>
    </xf>
    <xf numFmtId="49" fontId="6" fillId="0" borderId="0" xfId="69" applyNumberFormat="1" applyFont="1" applyFill="1" applyAlignment="1">
      <alignment horizontal="center"/>
      <protection/>
    </xf>
    <xf numFmtId="43" fontId="2" fillId="0" borderId="0" xfId="45" applyNumberFormat="1" applyFont="1" applyBorder="1" applyAlignment="1">
      <alignment horizontal="justify" wrapText="1"/>
    </xf>
    <xf numFmtId="0" fontId="56" fillId="0" borderId="0" xfId="69" applyFont="1" applyAlignment="1">
      <alignment horizontal="justify" vertical="top" wrapText="1"/>
      <protection/>
    </xf>
    <xf numFmtId="0" fontId="2" fillId="0" borderId="0" xfId="76" applyFont="1" applyAlignment="1">
      <alignment horizontal="justify" vertical="top" wrapText="1"/>
      <protection/>
    </xf>
    <xf numFmtId="3" fontId="2" fillId="0" borderId="0" xfId="69" applyNumberFormat="1" applyFont="1" applyAlignment="1">
      <alignment horizontal="center" wrapText="1"/>
      <protection/>
    </xf>
    <xf numFmtId="0" fontId="2" fillId="0" borderId="0" xfId="69" applyFont="1" applyAlignment="1">
      <alignment horizontal="center"/>
      <protection/>
    </xf>
    <xf numFmtId="177" fontId="2" fillId="0" borderId="44" xfId="69" applyNumberFormat="1" applyFont="1" applyBorder="1" applyAlignment="1">
      <alignment horizontal="right" vertical="top"/>
      <protection/>
    </xf>
    <xf numFmtId="43" fontId="2" fillId="0" borderId="0" xfId="45" applyNumberFormat="1" applyFont="1" applyFill="1" applyBorder="1" applyAlignment="1" applyProtection="1">
      <alignment horizontal="right" wrapText="1"/>
      <protection locked="0"/>
    </xf>
    <xf numFmtId="49" fontId="56" fillId="0" borderId="0" xfId="69" applyNumberFormat="1" applyFont="1" applyAlignment="1">
      <alignment horizontal="center" wrapText="1"/>
      <protection/>
    </xf>
    <xf numFmtId="43" fontId="56" fillId="0" borderId="0" xfId="45" applyNumberFormat="1" applyFont="1" applyFill="1" applyBorder="1" applyAlignment="1">
      <alignment horizontal="right" wrapText="1"/>
    </xf>
    <xf numFmtId="43" fontId="2" fillId="0" borderId="0" xfId="45" applyNumberFormat="1" applyFont="1" applyFill="1" applyBorder="1" applyAlignment="1" applyProtection="1">
      <alignment horizontal="right"/>
      <protection locked="0"/>
    </xf>
    <xf numFmtId="179" fontId="2" fillId="0" borderId="0" xfId="44" applyNumberFormat="1" applyFont="1" applyFill="1" applyBorder="1" applyAlignment="1" applyProtection="1">
      <alignment vertical="top"/>
      <protection/>
    </xf>
    <xf numFmtId="177" fontId="2" fillId="0" borderId="44" xfId="69" applyNumberFormat="1" applyFont="1" applyFill="1" applyBorder="1" applyAlignment="1">
      <alignment horizontal="right" vertical="top" wrapText="1"/>
      <protection/>
    </xf>
    <xf numFmtId="1" fontId="2" fillId="0" borderId="44" xfId="69" applyNumberFormat="1" applyFont="1" applyFill="1" applyBorder="1" applyAlignment="1">
      <alignment horizontal="center" vertical="top" wrapText="1"/>
      <protection/>
    </xf>
    <xf numFmtId="171" fontId="2" fillId="0" borderId="0" xfId="42" applyNumberFormat="1" applyFont="1" applyBorder="1" applyAlignment="1">
      <alignment/>
    </xf>
    <xf numFmtId="176" fontId="2" fillId="0" borderId="0" xfId="44" applyNumberFormat="1" applyFont="1" applyFill="1" applyBorder="1" applyAlignment="1" applyProtection="1">
      <alignment horizontal="right" vertical="top"/>
      <protection/>
    </xf>
    <xf numFmtId="43" fontId="6" fillId="0" borderId="0" xfId="45" applyNumberFormat="1" applyFont="1" applyBorder="1" applyAlignment="1">
      <alignment/>
    </xf>
    <xf numFmtId="0" fontId="2" fillId="33" borderId="44" xfId="0" applyFont="1" applyFill="1" applyBorder="1" applyAlignment="1">
      <alignment horizontal="center"/>
    </xf>
    <xf numFmtId="0" fontId="6" fillId="33" borderId="0" xfId="0" applyFont="1" applyFill="1" applyBorder="1" applyAlignment="1">
      <alignment/>
    </xf>
    <xf numFmtId="171" fontId="2" fillId="33" borderId="0" xfId="42" applyNumberFormat="1" applyFont="1" applyFill="1" applyBorder="1" applyAlignment="1">
      <alignment/>
    </xf>
    <xf numFmtId="171" fontId="6" fillId="33" borderId="0" xfId="42" applyNumberFormat="1" applyFont="1" applyFill="1" applyBorder="1" applyAlignment="1">
      <alignment/>
    </xf>
    <xf numFmtId="171" fontId="6" fillId="33" borderId="47" xfId="42" applyNumberFormat="1" applyFont="1" applyFill="1" applyBorder="1" applyAlignment="1">
      <alignment/>
    </xf>
    <xf numFmtId="0" fontId="2" fillId="0" borderId="0" xfId="0" applyFont="1" applyAlignment="1">
      <alignment/>
    </xf>
    <xf numFmtId="0" fontId="6" fillId="0" borderId="0" xfId="69" applyFont="1" applyAlignment="1">
      <alignment horizontal="justify" vertical="center" wrapText="1"/>
      <protection/>
    </xf>
    <xf numFmtId="4" fontId="2" fillId="0" borderId="0" xfId="44" applyNumberFormat="1" applyFont="1" applyFill="1" applyBorder="1" applyAlignment="1" applyProtection="1">
      <alignment horizontal="right" vertical="top"/>
      <protection/>
    </xf>
    <xf numFmtId="177" fontId="6" fillId="0" borderId="37" xfId="73" applyNumberFormat="1" applyFont="1" applyBorder="1" applyAlignment="1">
      <alignment horizontal="center" vertical="center"/>
      <protection/>
    </xf>
    <xf numFmtId="4" fontId="6" fillId="0" borderId="38" xfId="73" applyNumberFormat="1" applyFont="1" applyBorder="1" applyAlignment="1">
      <alignment horizontal="center" vertical="center" wrapText="1"/>
      <protection/>
    </xf>
    <xf numFmtId="1" fontId="6" fillId="0" borderId="44" xfId="69" applyNumberFormat="1" applyFont="1" applyBorder="1" applyAlignment="1">
      <alignment horizontal="center" vertical="center" wrapText="1"/>
      <protection/>
    </xf>
    <xf numFmtId="49" fontId="6" fillId="0" borderId="0" xfId="69" applyNumberFormat="1" applyFont="1" applyAlignment="1">
      <alignment horizontal="center" vertical="center" wrapText="1"/>
      <protection/>
    </xf>
    <xf numFmtId="4" fontId="6" fillId="0" borderId="0" xfId="69" applyNumberFormat="1" applyFont="1" applyAlignment="1">
      <alignment horizontal="center" vertical="center" wrapText="1"/>
      <protection/>
    </xf>
    <xf numFmtId="1" fontId="2" fillId="0" borderId="44" xfId="69" applyNumberFormat="1" applyFont="1" applyBorder="1" applyAlignment="1">
      <alignment horizontal="center" wrapText="1"/>
      <protection/>
    </xf>
    <xf numFmtId="1" fontId="2" fillId="0" borderId="0" xfId="69" applyNumberFormat="1" applyFont="1" applyAlignment="1">
      <alignment horizontal="left" wrapText="1"/>
      <protection/>
    </xf>
    <xf numFmtId="4" fontId="2" fillId="0" borderId="0" xfId="44" applyNumberFormat="1" applyFont="1" applyFill="1" applyBorder="1" applyAlignment="1" applyProtection="1">
      <alignment horizontal="right"/>
      <protection/>
    </xf>
    <xf numFmtId="1" fontId="2" fillId="0" borderId="0" xfId="69" applyNumberFormat="1" applyFont="1" applyAlignment="1">
      <alignment wrapText="1"/>
      <protection/>
    </xf>
    <xf numFmtId="0" fontId="2" fillId="0" borderId="0" xfId="69" applyFont="1" applyAlignment="1">
      <alignment horizontal="left" wrapText="1"/>
      <protection/>
    </xf>
    <xf numFmtId="49" fontId="6" fillId="0" borderId="0" xfId="69" applyNumberFormat="1" applyFont="1" applyAlignment="1">
      <alignment horizontal="left" wrapText="1"/>
      <protection/>
    </xf>
    <xf numFmtId="4" fontId="6" fillId="0" borderId="48" xfId="44" applyNumberFormat="1" applyFont="1" applyFill="1" applyBorder="1" applyAlignment="1" applyProtection="1">
      <alignment horizontal="right"/>
      <protection/>
    </xf>
    <xf numFmtId="1" fontId="6" fillId="0" borderId="49" xfId="69" applyNumberFormat="1" applyFont="1" applyBorder="1" applyAlignment="1">
      <alignment horizontal="center" vertical="top" wrapText="1"/>
      <protection/>
    </xf>
    <xf numFmtId="49" fontId="2" fillId="0" borderId="50" xfId="69" applyNumberFormat="1" applyFont="1" applyBorder="1" applyAlignment="1">
      <alignment horizontal="left" vertical="top" wrapText="1"/>
      <protection/>
    </xf>
    <xf numFmtId="4" fontId="2" fillId="0" borderId="50" xfId="44" applyNumberFormat="1" applyFont="1" applyFill="1" applyBorder="1" applyAlignment="1" applyProtection="1">
      <alignment horizontal="right" vertical="top"/>
      <protection/>
    </xf>
    <xf numFmtId="0" fontId="6" fillId="0" borderId="0" xfId="0" applyFont="1" applyAlignment="1">
      <alignment horizontal="center"/>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2" fillId="0" borderId="39" xfId="0" applyFont="1" applyBorder="1" applyAlignment="1">
      <alignment horizontal="center" vertical="top"/>
    </xf>
    <xf numFmtId="0" fontId="2" fillId="0" borderId="0" xfId="0" applyFont="1" applyAlignment="1">
      <alignment horizontal="justify" vertical="top"/>
    </xf>
    <xf numFmtId="0" fontId="2" fillId="0" borderId="40" xfId="0" applyFont="1" applyBorder="1" applyAlignment="1">
      <alignment horizontal="justify" vertical="top" wrapText="1"/>
    </xf>
    <xf numFmtId="0" fontId="2" fillId="0" borderId="40" xfId="0" applyFont="1" applyBorder="1" applyAlignment="1">
      <alignment horizontal="justify" vertical="top"/>
    </xf>
    <xf numFmtId="0" fontId="8" fillId="0" borderId="39" xfId="0" applyFont="1" applyBorder="1" applyAlignment="1">
      <alignment wrapText="1"/>
    </xf>
    <xf numFmtId="0" fontId="2" fillId="0" borderId="39" xfId="0" applyFont="1" applyBorder="1" applyAlignment="1">
      <alignment horizontal="center" vertical="top" wrapText="1"/>
    </xf>
    <xf numFmtId="0" fontId="2" fillId="0" borderId="41" xfId="0" applyFont="1" applyBorder="1" applyAlignment="1">
      <alignment/>
    </xf>
    <xf numFmtId="0" fontId="2" fillId="0" borderId="42" xfId="0" applyFont="1" applyBorder="1" applyAlignment="1">
      <alignment/>
    </xf>
    <xf numFmtId="0" fontId="2" fillId="0" borderId="43" xfId="0" applyFont="1" applyBorder="1" applyAlignment="1">
      <alignment/>
    </xf>
    <xf numFmtId="0" fontId="6" fillId="0" borderId="0" xfId="0" applyFont="1" applyBorder="1" applyAlignment="1">
      <alignment/>
    </xf>
    <xf numFmtId="0" fontId="2" fillId="0" borderId="0" xfId="0" applyFont="1" applyBorder="1" applyAlignment="1">
      <alignment horizontal="center"/>
    </xf>
    <xf numFmtId="0" fontId="2" fillId="0" borderId="0" xfId="0" applyFont="1" applyFill="1" applyBorder="1" applyAlignment="1">
      <alignment/>
    </xf>
    <xf numFmtId="0" fontId="2" fillId="0" borderId="0" xfId="0" applyFont="1" applyBorder="1" applyAlignment="1">
      <alignment/>
    </xf>
    <xf numFmtId="0" fontId="2" fillId="0" borderId="44" xfId="0" applyFont="1" applyFill="1" applyBorder="1" applyAlignment="1">
      <alignment horizontal="center"/>
    </xf>
    <xf numFmtId="2" fontId="2" fillId="0" borderId="0" xfId="0" applyNumberFormat="1" applyFont="1" applyBorder="1" applyAlignment="1">
      <alignment horizontal="center"/>
    </xf>
    <xf numFmtId="0" fontId="2" fillId="0" borderId="0" xfId="0" applyFont="1" applyFill="1" applyBorder="1" applyAlignment="1">
      <alignment horizontal="center"/>
    </xf>
    <xf numFmtId="171" fontId="2" fillId="0" borderId="0" xfId="42" applyNumberFormat="1" applyFont="1" applyBorder="1" applyAlignment="1">
      <alignment horizontal="right"/>
    </xf>
    <xf numFmtId="0" fontId="2" fillId="0" borderId="44" xfId="0" applyFont="1" applyFill="1" applyBorder="1" applyAlignment="1">
      <alignment horizontal="right" vertical="top"/>
    </xf>
    <xf numFmtId="171" fontId="2" fillId="0" borderId="0" xfId="42" applyNumberFormat="1" applyFont="1" applyFill="1" applyBorder="1" applyAlignment="1">
      <alignment/>
    </xf>
    <xf numFmtId="0" fontId="6" fillId="0" borderId="0" xfId="0" applyFont="1" applyBorder="1" applyAlignment="1">
      <alignment horizontal="justify"/>
    </xf>
    <xf numFmtId="171" fontId="2" fillId="0" borderId="0" xfId="42" applyNumberFormat="1" applyFont="1" applyBorder="1" applyAlignment="1">
      <alignment horizontal="center"/>
    </xf>
    <xf numFmtId="171" fontId="6" fillId="0" borderId="0" xfId="42" applyNumberFormat="1" applyFont="1" applyBorder="1" applyAlignment="1">
      <alignment/>
    </xf>
    <xf numFmtId="0" fontId="2" fillId="0" borderId="45" xfId="0" applyFont="1" applyBorder="1" applyAlignment="1">
      <alignment/>
    </xf>
    <xf numFmtId="0" fontId="2" fillId="0" borderId="0" xfId="0" applyFont="1" applyFill="1" applyBorder="1" applyAlignment="1">
      <alignment wrapText="1"/>
    </xf>
    <xf numFmtId="0" fontId="6" fillId="0" borderId="44" xfId="0" applyFont="1" applyBorder="1" applyAlignment="1">
      <alignment horizontal="center"/>
    </xf>
    <xf numFmtId="0" fontId="6" fillId="0" borderId="0" xfId="0" applyFont="1" applyAlignment="1">
      <alignment/>
    </xf>
    <xf numFmtId="0" fontId="2" fillId="0" borderId="0" xfId="0" applyFont="1" applyAlignment="1">
      <alignment horizontal="center"/>
    </xf>
    <xf numFmtId="0" fontId="2" fillId="0" borderId="0" xfId="71" applyFont="1" applyAlignment="1">
      <alignment/>
      <protection/>
    </xf>
    <xf numFmtId="0" fontId="2" fillId="0" borderId="0" xfId="65" applyFont="1" applyAlignment="1">
      <alignment wrapText="1"/>
      <protection/>
    </xf>
    <xf numFmtId="0" fontId="9" fillId="0" borderId="0" xfId="0" applyFont="1" applyAlignment="1">
      <alignment/>
    </xf>
    <xf numFmtId="0" fontId="2" fillId="0" borderId="0" xfId="0" applyFont="1" applyFill="1" applyAlignment="1">
      <alignment/>
    </xf>
    <xf numFmtId="4" fontId="2" fillId="0" borderId="0" xfId="0" applyNumberFormat="1" applyFont="1" applyAlignment="1">
      <alignment/>
    </xf>
    <xf numFmtId="177" fontId="6" fillId="0" borderId="44" xfId="71" applyNumberFormat="1" applyFont="1" applyBorder="1" applyAlignment="1">
      <alignment horizontal="left" indent="1"/>
      <protection/>
    </xf>
    <xf numFmtId="1" fontId="2" fillId="0" borderId="44" xfId="71" applyNumberFormat="1" applyFont="1" applyBorder="1" applyAlignment="1">
      <alignment horizontal="right" vertical="top" indent="1"/>
      <protection/>
    </xf>
    <xf numFmtId="0" fontId="2" fillId="0" borderId="0" xfId="71" applyFont="1" applyBorder="1" applyAlignment="1">
      <alignment horizontal="justify" vertical="top" wrapText="1"/>
      <protection/>
    </xf>
    <xf numFmtId="1" fontId="2" fillId="0" borderId="49" xfId="71" applyNumberFormat="1" applyFont="1" applyBorder="1" applyAlignment="1">
      <alignment horizontal="right" vertical="top" indent="1"/>
      <protection/>
    </xf>
    <xf numFmtId="0" fontId="6" fillId="0" borderId="44" xfId="0" applyFont="1" applyBorder="1" applyAlignment="1">
      <alignment horizontal="center" vertical="center" wrapText="1"/>
    </xf>
    <xf numFmtId="0" fontId="6" fillId="0" borderId="0" xfId="0" applyFont="1" applyBorder="1" applyAlignment="1">
      <alignment horizontal="center" vertical="center" wrapText="1"/>
    </xf>
    <xf numFmtId="2" fontId="6" fillId="0" borderId="0" xfId="0" applyNumberFormat="1" applyFont="1" applyBorder="1" applyAlignment="1">
      <alignment horizontal="center" vertical="center" wrapText="1"/>
    </xf>
    <xf numFmtId="4" fontId="6" fillId="0" borderId="0" xfId="0" applyNumberFormat="1" applyFont="1" applyBorder="1" applyAlignment="1">
      <alignment horizontal="center" vertical="center" wrapText="1"/>
    </xf>
    <xf numFmtId="4" fontId="6" fillId="0" borderId="45" xfId="0" applyNumberFormat="1" applyFont="1" applyBorder="1" applyAlignment="1">
      <alignment horizontal="center" vertical="center" wrapText="1"/>
    </xf>
    <xf numFmtId="0" fontId="6" fillId="0" borderId="44" xfId="0" applyFont="1" applyBorder="1" applyAlignment="1">
      <alignment horizontal="center" vertical="top"/>
    </xf>
    <xf numFmtId="0" fontId="2" fillId="0" borderId="0" xfId="0" applyFont="1" applyBorder="1" applyAlignment="1">
      <alignment horizontal="center" vertical="top"/>
    </xf>
    <xf numFmtId="0" fontId="6" fillId="0" borderId="0" xfId="0" applyFont="1" applyBorder="1" applyAlignment="1">
      <alignment horizontal="justify" vertical="top" wrapText="1"/>
    </xf>
    <xf numFmtId="0" fontId="2" fillId="0" borderId="44" xfId="0" applyFont="1" applyBorder="1" applyAlignment="1">
      <alignment horizontal="center" vertical="top"/>
    </xf>
    <xf numFmtId="0" fontId="2" fillId="0" borderId="0" xfId="0" applyFont="1" applyBorder="1" applyAlignment="1">
      <alignment horizontal="justify" vertical="top" wrapText="1"/>
    </xf>
    <xf numFmtId="0" fontId="2" fillId="0" borderId="0" xfId="71" applyFont="1" applyFill="1" applyBorder="1" applyAlignment="1">
      <alignment horizontal="justify" vertical="top" wrapText="1"/>
      <protection/>
    </xf>
    <xf numFmtId="0" fontId="6" fillId="0" borderId="0" xfId="0" applyFont="1" applyFill="1" applyBorder="1" applyAlignment="1">
      <alignment horizontal="justify" vertical="top" wrapText="1"/>
    </xf>
    <xf numFmtId="0" fontId="2" fillId="0" borderId="44" xfId="0" applyFont="1" applyBorder="1" applyAlignment="1">
      <alignment horizontal="right" vertical="top"/>
    </xf>
    <xf numFmtId="0" fontId="2" fillId="0" borderId="0" xfId="0" applyFont="1" applyBorder="1" applyAlignment="1">
      <alignment horizontal="center" vertical="top" wrapText="1"/>
    </xf>
    <xf numFmtId="180" fontId="2" fillId="0" borderId="0" xfId="0" applyNumberFormat="1" applyFont="1" applyBorder="1" applyAlignment="1">
      <alignment horizontal="justify" vertical="justify" wrapText="1"/>
    </xf>
    <xf numFmtId="0" fontId="2" fillId="33" borderId="0" xfId="0" applyFont="1" applyFill="1" applyBorder="1" applyAlignment="1">
      <alignment/>
    </xf>
    <xf numFmtId="0" fontId="2" fillId="0" borderId="44" xfId="0" applyFont="1" applyBorder="1" applyAlignment="1">
      <alignment horizontal="center"/>
    </xf>
    <xf numFmtId="171" fontId="6" fillId="0" borderId="45" xfId="42" applyNumberFormat="1" applyFont="1" applyBorder="1" applyAlignment="1">
      <alignment/>
    </xf>
    <xf numFmtId="0" fontId="9" fillId="0" borderId="0" xfId="0" applyFont="1" applyBorder="1" applyAlignment="1">
      <alignment/>
    </xf>
    <xf numFmtId="2" fontId="6" fillId="0" borderId="0" xfId="0" applyNumberFormat="1" applyFont="1" applyBorder="1" applyAlignment="1">
      <alignment horizontal="justify" vertical="top" wrapText="1"/>
    </xf>
    <xf numFmtId="0" fontId="9" fillId="0" borderId="0" xfId="0" applyFont="1" applyBorder="1" applyAlignment="1">
      <alignment horizontal="center"/>
    </xf>
    <xf numFmtId="171" fontId="9" fillId="0" borderId="0" xfId="42" applyNumberFormat="1" applyFont="1" applyBorder="1" applyAlignment="1">
      <alignment/>
    </xf>
    <xf numFmtId="0" fontId="2" fillId="0" borderId="0" xfId="0" applyFont="1" applyBorder="1" applyAlignment="1">
      <alignment horizontal="justify" vertical="justify" wrapText="1"/>
    </xf>
    <xf numFmtId="0" fontId="2" fillId="0" borderId="0" xfId="71" applyFont="1" applyAlignment="1">
      <alignment horizontal="justify" vertical="top" wrapText="1"/>
      <protection/>
    </xf>
    <xf numFmtId="0" fontId="2" fillId="0" borderId="0" xfId="61" applyFont="1" applyBorder="1" applyAlignment="1">
      <alignment horizontal="center" vertical="top" wrapText="1"/>
      <protection/>
    </xf>
    <xf numFmtId="0" fontId="2" fillId="0" borderId="0" xfId="61" applyFont="1" applyBorder="1" applyAlignment="1">
      <alignment horizontal="justify" vertical="justify" wrapText="1"/>
      <protection/>
    </xf>
    <xf numFmtId="2" fontId="6" fillId="0" borderId="0" xfId="0" applyNumberFormat="1" applyFont="1" applyFill="1" applyBorder="1" applyAlignment="1">
      <alignment horizontal="justify" vertical="top" wrapText="1"/>
    </xf>
    <xf numFmtId="171" fontId="6" fillId="0" borderId="0" xfId="42" applyNumberFormat="1" applyFont="1" applyFill="1" applyBorder="1" applyAlignment="1">
      <alignment/>
    </xf>
    <xf numFmtId="171" fontId="6" fillId="0" borderId="45" xfId="42" applyNumberFormat="1" applyFont="1" applyFill="1" applyBorder="1" applyAlignment="1">
      <alignment/>
    </xf>
    <xf numFmtId="0" fontId="2" fillId="0" borderId="0" xfId="0" applyFont="1" applyFill="1" applyBorder="1" applyAlignment="1">
      <alignment horizontal="justify" vertical="top" wrapText="1"/>
    </xf>
    <xf numFmtId="171" fontId="2" fillId="0" borderId="0" xfId="0" applyNumberFormat="1" applyFont="1" applyAlignment="1">
      <alignment/>
    </xf>
    <xf numFmtId="43" fontId="2" fillId="0" borderId="0" xfId="0" applyNumberFormat="1" applyFont="1" applyAlignment="1">
      <alignment/>
    </xf>
    <xf numFmtId="2" fontId="2" fillId="0" borderId="0" xfId="71" applyNumberFormat="1" applyFont="1" applyBorder="1" applyAlignment="1">
      <alignment horizontal="justify" vertical="top" wrapText="1"/>
      <protection/>
    </xf>
    <xf numFmtId="4" fontId="2" fillId="0" borderId="0" xfId="78" applyNumberFormat="1" applyFont="1" applyBorder="1" applyAlignment="1">
      <alignment horizontal="center" vertical="top" wrapText="1"/>
      <protection/>
    </xf>
    <xf numFmtId="4" fontId="6" fillId="0" borderId="0" xfId="78" applyNumberFormat="1" applyFont="1" applyBorder="1" applyAlignment="1">
      <alignment horizontal="justify" vertical="top" wrapText="1"/>
      <protection/>
    </xf>
    <xf numFmtId="0" fontId="2" fillId="0" borderId="0" xfId="0" applyFont="1" applyBorder="1" applyAlignment="1">
      <alignment horizontal="center" vertical="justify" wrapText="1"/>
    </xf>
    <xf numFmtId="4" fontId="2" fillId="0" borderId="0" xfId="78" applyNumberFormat="1" applyFont="1" applyBorder="1" applyAlignment="1">
      <alignment horizontal="justify" vertical="top" wrapText="1"/>
      <protection/>
    </xf>
    <xf numFmtId="3" fontId="2" fillId="0" borderId="0" xfId="0" applyNumberFormat="1" applyFont="1" applyBorder="1" applyAlignment="1">
      <alignment horizontal="center" vertical="top" wrapText="1"/>
    </xf>
    <xf numFmtId="0" fontId="2" fillId="0" borderId="44" xfId="0" applyFont="1" applyFill="1" applyBorder="1" applyAlignment="1">
      <alignment horizontal="center" vertical="top"/>
    </xf>
    <xf numFmtId="0" fontId="2" fillId="0" borderId="0" xfId="63" applyFont="1" applyBorder="1" applyAlignment="1">
      <alignment horizontal="justify" vertical="justify" wrapText="1"/>
      <protection/>
    </xf>
    <xf numFmtId="0" fontId="6" fillId="0" borderId="0" xfId="63" applyFont="1" applyBorder="1" applyAlignment="1">
      <alignment horizontal="justify" vertical="justify" wrapText="1"/>
      <protection/>
    </xf>
    <xf numFmtId="171" fontId="2" fillId="0" borderId="45" xfId="42" applyNumberFormat="1" applyFont="1" applyBorder="1" applyAlignment="1">
      <alignment horizontal="right"/>
    </xf>
    <xf numFmtId="0" fontId="2" fillId="0" borderId="0" xfId="75" applyFont="1" applyBorder="1" applyAlignment="1">
      <alignment horizontal="center" vertical="top" wrapText="1"/>
      <protection/>
    </xf>
    <xf numFmtId="0" fontId="6" fillId="0" borderId="0" xfId="0" applyFont="1" applyBorder="1" applyAlignment="1">
      <alignment horizontal="center" vertical="top"/>
    </xf>
    <xf numFmtId="0" fontId="6" fillId="0" borderId="0" xfId="75" applyFont="1" applyBorder="1" applyAlignment="1">
      <alignment horizontal="justify" vertical="center"/>
      <protection/>
    </xf>
    <xf numFmtId="2" fontId="6" fillId="0" borderId="0" xfId="0" applyNumberFormat="1" applyFont="1" applyFill="1" applyBorder="1" applyAlignment="1">
      <alignment horizontal="center"/>
    </xf>
    <xf numFmtId="0" fontId="6" fillId="0" borderId="0" xfId="63" applyFont="1" applyBorder="1" applyAlignment="1">
      <alignment horizontal="justify" vertical="top" wrapText="1"/>
      <protection/>
    </xf>
    <xf numFmtId="0" fontId="6" fillId="0" borderId="0" xfId="0" applyFont="1" applyAlignment="1">
      <alignment horizontal="justify" vertical="top" wrapText="1"/>
    </xf>
    <xf numFmtId="0" fontId="2" fillId="0" borderId="0" xfId="61" applyFont="1" applyAlignment="1">
      <alignment horizontal="center" vertical="top" wrapText="1"/>
      <protection/>
    </xf>
    <xf numFmtId="0" fontId="2" fillId="0" borderId="0" xfId="0" applyFont="1" applyAlignment="1">
      <alignment horizontal="justify" vertical="justify" wrapText="1"/>
    </xf>
    <xf numFmtId="0" fontId="2" fillId="0" borderId="0" xfId="0" applyFont="1" applyAlignment="1">
      <alignment horizontal="center" vertical="top"/>
    </xf>
    <xf numFmtId="0" fontId="2" fillId="0" borderId="0" xfId="0" applyFont="1" applyAlignment="1">
      <alignment horizontal="justify" vertical="top" wrapText="1"/>
    </xf>
    <xf numFmtId="0" fontId="6" fillId="33" borderId="0" xfId="0" applyFont="1" applyFill="1" applyBorder="1" applyAlignment="1">
      <alignment horizontal="justify" vertical="top" wrapText="1"/>
    </xf>
    <xf numFmtId="0" fontId="2" fillId="33" borderId="0" xfId="0" applyFont="1" applyFill="1" applyBorder="1" applyAlignment="1">
      <alignment horizontal="center"/>
    </xf>
    <xf numFmtId="0" fontId="2" fillId="0" borderId="0" xfId="63" applyFont="1" applyBorder="1" applyAlignment="1">
      <alignment horizontal="center" vertical="top" wrapText="1"/>
      <protection/>
    </xf>
    <xf numFmtId="2" fontId="2" fillId="0" borderId="0" xfId="0" applyNumberFormat="1" applyFont="1" applyBorder="1" applyAlignment="1">
      <alignment horizontal="justify" vertical="justify" wrapText="1"/>
    </xf>
    <xf numFmtId="2" fontId="2" fillId="0" borderId="0" xfId="0" applyNumberFormat="1" applyFont="1" applyBorder="1" applyAlignment="1">
      <alignment horizontal="justify" vertical="top" wrapText="1"/>
    </xf>
    <xf numFmtId="2" fontId="2" fillId="0" borderId="0" xfId="71" applyNumberFormat="1" applyFont="1" applyFill="1" applyBorder="1" applyAlignment="1">
      <alignment horizontal="justify" vertical="top" wrapText="1"/>
      <protection/>
    </xf>
    <xf numFmtId="171" fontId="2" fillId="0" borderId="45" xfId="42" applyNumberFormat="1" applyFont="1" applyFill="1" applyBorder="1" applyAlignment="1">
      <alignment/>
    </xf>
    <xf numFmtId="0" fontId="6" fillId="0" borderId="0" xfId="0" applyFont="1" applyBorder="1" applyAlignment="1">
      <alignment horizontal="left" vertical="top"/>
    </xf>
    <xf numFmtId="0" fontId="2" fillId="0" borderId="45" xfId="0" applyFont="1" applyBorder="1" applyAlignment="1">
      <alignment wrapText="1"/>
    </xf>
    <xf numFmtId="0" fontId="6" fillId="0" borderId="0" xfId="0" applyFont="1" applyBorder="1" applyAlignment="1">
      <alignment horizontal="left" vertical="top" wrapText="1"/>
    </xf>
    <xf numFmtId="0" fontId="2" fillId="0" borderId="0" xfId="72" applyFont="1" applyFill="1" applyBorder="1" applyAlignment="1">
      <alignment horizontal="justify" vertical="top" wrapText="1"/>
      <protection/>
    </xf>
    <xf numFmtId="171" fontId="6" fillId="33" borderId="51" xfId="42" applyNumberFormat="1" applyFont="1" applyFill="1" applyBorder="1" applyAlignment="1">
      <alignment/>
    </xf>
    <xf numFmtId="0" fontId="2" fillId="0" borderId="49" xfId="0" applyFont="1" applyBorder="1" applyAlignment="1">
      <alignment horizontal="center"/>
    </xf>
    <xf numFmtId="0" fontId="2" fillId="0" borderId="50" xfId="0" applyFont="1" applyBorder="1" applyAlignment="1">
      <alignment/>
    </xf>
    <xf numFmtId="0" fontId="6" fillId="0" borderId="50" xfId="0" applyFont="1" applyBorder="1" applyAlignment="1">
      <alignment/>
    </xf>
    <xf numFmtId="171" fontId="2" fillId="0" borderId="50" xfId="42" applyNumberFormat="1" applyFont="1" applyBorder="1" applyAlignment="1">
      <alignment/>
    </xf>
    <xf numFmtId="171" fontId="2" fillId="0" borderId="52" xfId="42" applyNumberFormat="1" applyFont="1" applyBorder="1" applyAlignment="1">
      <alignment/>
    </xf>
    <xf numFmtId="177" fontId="2" fillId="0" borderId="39" xfId="73" applyNumberFormat="1" applyFont="1" applyBorder="1" applyAlignment="1">
      <alignment horizontal="center" vertical="center"/>
      <protection/>
    </xf>
    <xf numFmtId="4" fontId="2" fillId="0" borderId="0" xfId="73" applyNumberFormat="1" applyFont="1" applyAlignment="1">
      <alignment horizontal="center" vertical="center"/>
      <protection/>
    </xf>
    <xf numFmtId="4" fontId="2" fillId="0" borderId="40" xfId="73" applyNumberFormat="1" applyFont="1" applyBorder="1" applyAlignment="1">
      <alignment horizontal="right" vertical="center"/>
      <protection/>
    </xf>
    <xf numFmtId="4" fontId="2" fillId="0" borderId="0" xfId="73" applyNumberFormat="1" applyFont="1">
      <alignment vertical="center"/>
      <protection/>
    </xf>
    <xf numFmtId="0" fontId="2" fillId="0" borderId="0" xfId="73" applyFont="1" applyAlignment="1">
      <alignment horizontal="justify" vertical="center"/>
      <protection/>
    </xf>
    <xf numFmtId="49" fontId="2" fillId="0" borderId="0" xfId="73" applyNumberFormat="1" applyFont="1" applyAlignment="1">
      <alignment horizontal="justify" vertical="center"/>
      <protection/>
    </xf>
    <xf numFmtId="3" fontId="2" fillId="0" borderId="0" xfId="73" applyNumberFormat="1" applyFont="1" applyAlignment="1">
      <alignment horizontal="justify" vertical="center"/>
      <protection/>
    </xf>
    <xf numFmtId="177" fontId="6" fillId="0" borderId="39" xfId="73" applyNumberFormat="1" applyFont="1" applyBorder="1" applyAlignment="1">
      <alignment horizontal="center" vertical="center"/>
      <protection/>
    </xf>
    <xf numFmtId="0" fontId="6" fillId="0" borderId="0" xfId="73" applyFont="1" applyAlignment="1">
      <alignment horizontal="justify" vertical="center"/>
      <protection/>
    </xf>
    <xf numFmtId="4" fontId="6" fillId="0" borderId="53" xfId="73" applyNumberFormat="1" applyFont="1" applyBorder="1" applyAlignment="1">
      <alignment horizontal="right" vertical="center"/>
      <protection/>
    </xf>
    <xf numFmtId="0" fontId="6" fillId="0" borderId="0" xfId="0" applyFont="1" applyAlignment="1">
      <alignment wrapText="1"/>
    </xf>
    <xf numFmtId="0" fontId="2" fillId="0" borderId="54" xfId="0" applyFont="1" applyBorder="1" applyAlignment="1">
      <alignment/>
    </xf>
    <xf numFmtId="171" fontId="2" fillId="0" borderId="45" xfId="0" applyNumberFormat="1" applyFont="1" applyBorder="1" applyAlignment="1">
      <alignment/>
    </xf>
    <xf numFmtId="0" fontId="2" fillId="0" borderId="0" xfId="0" applyFont="1" applyBorder="1" applyAlignment="1">
      <alignment horizontal="justify"/>
    </xf>
    <xf numFmtId="171" fontId="6" fillId="0" borderId="45" xfId="0" applyNumberFormat="1" applyFont="1" applyBorder="1" applyAlignment="1">
      <alignment/>
    </xf>
    <xf numFmtId="0" fontId="6" fillId="0" borderId="44" xfId="0" applyFont="1" applyBorder="1" applyAlignment="1">
      <alignment/>
    </xf>
    <xf numFmtId="171" fontId="6" fillId="0" borderId="46" xfId="0" applyNumberFormat="1" applyFont="1" applyBorder="1" applyAlignment="1">
      <alignment/>
    </xf>
    <xf numFmtId="171" fontId="6" fillId="0" borderId="45" xfId="0" applyNumberFormat="1" applyFont="1" applyBorder="1" applyAlignment="1">
      <alignment horizontal="center"/>
    </xf>
    <xf numFmtId="0" fontId="2" fillId="0" borderId="49" xfId="0" applyFont="1" applyBorder="1" applyAlignment="1">
      <alignment/>
    </xf>
    <xf numFmtId="0" fontId="2" fillId="0" borderId="0" xfId="69" applyFont="1" applyAlignment="1" quotePrefix="1">
      <alignment vertical="top"/>
      <protection/>
    </xf>
    <xf numFmtId="0" fontId="2" fillId="0" borderId="27" xfId="77" applyFont="1" applyBorder="1" applyAlignment="1" quotePrefix="1">
      <alignment horizontal="justify" vertical="top" wrapText="1"/>
      <protection/>
    </xf>
    <xf numFmtId="0" fontId="6" fillId="34" borderId="10" xfId="0" applyFont="1" applyFill="1" applyBorder="1" applyAlignment="1">
      <alignment horizontal="center" vertical="center" wrapText="1"/>
    </xf>
    <xf numFmtId="0" fontId="6" fillId="34" borderId="0" xfId="0" applyFont="1" applyFill="1" applyBorder="1" applyAlignment="1" applyProtection="1">
      <alignment horizontal="center" vertical="center" wrapText="1"/>
      <protection locked="0"/>
    </xf>
    <xf numFmtId="171" fontId="2" fillId="34" borderId="0" xfId="42" applyNumberFormat="1" applyFont="1" applyFill="1" applyBorder="1" applyAlignment="1" applyProtection="1">
      <alignment/>
      <protection locked="0"/>
    </xf>
    <xf numFmtId="171" fontId="9" fillId="34" borderId="0" xfId="42" applyNumberFormat="1" applyFont="1" applyFill="1" applyBorder="1" applyAlignment="1" applyProtection="1">
      <alignment/>
      <protection locked="0"/>
    </xf>
    <xf numFmtId="171" fontId="6" fillId="34" borderId="0" xfId="42" applyNumberFormat="1" applyFont="1" applyFill="1" applyBorder="1" applyAlignment="1" applyProtection="1">
      <alignment/>
      <protection locked="0"/>
    </xf>
    <xf numFmtId="0" fontId="2" fillId="34" borderId="0" xfId="0" applyFont="1" applyFill="1" applyBorder="1" applyAlignment="1" applyProtection="1">
      <alignment/>
      <protection locked="0"/>
    </xf>
    <xf numFmtId="171" fontId="2" fillId="34" borderId="0" xfId="42" applyNumberFormat="1" applyFont="1" applyFill="1" applyBorder="1" applyAlignment="1" applyProtection="1">
      <alignment horizontal="right"/>
      <protection locked="0"/>
    </xf>
    <xf numFmtId="171" fontId="2" fillId="34" borderId="0" xfId="46" applyNumberFormat="1" applyFont="1" applyFill="1" applyBorder="1" applyAlignment="1" applyProtection="1">
      <alignment horizontal="right"/>
      <protection locked="0"/>
    </xf>
    <xf numFmtId="171" fontId="2" fillId="34" borderId="50" xfId="42" applyNumberFormat="1" applyFont="1" applyFill="1" applyBorder="1" applyAlignment="1" applyProtection="1">
      <alignment/>
      <protection locked="0"/>
    </xf>
    <xf numFmtId="43" fontId="2" fillId="34" borderId="0" xfId="45" applyNumberFormat="1" applyFont="1" applyFill="1" applyBorder="1" applyAlignment="1" applyProtection="1">
      <alignment horizontal="right"/>
      <protection locked="0"/>
    </xf>
    <xf numFmtId="43" fontId="2" fillId="34" borderId="0" xfId="45" applyNumberFormat="1" applyFont="1" applyFill="1" applyBorder="1" applyAlignment="1" applyProtection="1">
      <alignment horizontal="right" vertical="top" wrapText="1"/>
      <protection locked="0"/>
    </xf>
    <xf numFmtId="43" fontId="2" fillId="34" borderId="0" xfId="45" applyNumberFormat="1" applyFont="1" applyFill="1" applyBorder="1" applyAlignment="1" applyProtection="1">
      <alignment horizontal="right" wrapText="1"/>
      <protection locked="0"/>
    </xf>
    <xf numFmtId="43" fontId="2" fillId="34" borderId="0" xfId="45" applyNumberFormat="1" applyFont="1" applyFill="1" applyBorder="1" applyAlignment="1" applyProtection="1">
      <alignment horizontal="right" vertical="top"/>
      <protection locked="0"/>
    </xf>
    <xf numFmtId="43" fontId="6" fillId="34" borderId="0" xfId="45" applyNumberFormat="1" applyFont="1" applyFill="1" applyBorder="1" applyAlignment="1" applyProtection="1">
      <alignment horizontal="right"/>
      <protection locked="0"/>
    </xf>
    <xf numFmtId="0" fontId="6" fillId="34" borderId="10" xfId="61" applyFont="1" applyFill="1" applyBorder="1" applyAlignment="1">
      <alignment horizontal="center" vertical="center" wrapText="1"/>
      <protection/>
    </xf>
    <xf numFmtId="171" fontId="2" fillId="34" borderId="24" xfId="42" applyNumberFormat="1" applyFont="1" applyFill="1" applyBorder="1" applyAlignment="1" applyProtection="1">
      <alignment/>
      <protection locked="0"/>
    </xf>
    <xf numFmtId="4" fontId="6" fillId="34" borderId="27" xfId="61" applyNumberFormat="1" applyFont="1" applyFill="1" applyBorder="1" applyAlignment="1" applyProtection="1">
      <alignment horizontal="center" vertical="center" wrapText="1"/>
      <protection locked="0"/>
    </xf>
    <xf numFmtId="171" fontId="2" fillId="34" borderId="27" xfId="61" applyNumberFormat="1" applyFont="1" applyFill="1" applyBorder="1" applyAlignment="1" applyProtection="1">
      <alignment/>
      <protection locked="0"/>
    </xf>
    <xf numFmtId="171" fontId="2" fillId="34" borderId="27" xfId="61" applyNumberFormat="1" applyFont="1" applyFill="1" applyBorder="1" applyAlignment="1" applyProtection="1">
      <alignment horizontal="right"/>
      <protection locked="0"/>
    </xf>
    <xf numFmtId="171" fontId="6" fillId="34" borderId="27" xfId="61" applyNumberFormat="1" applyFont="1" applyFill="1" applyBorder="1" applyAlignment="1" applyProtection="1">
      <alignment/>
      <protection locked="0"/>
    </xf>
    <xf numFmtId="171" fontId="6" fillId="34" borderId="35" xfId="61" applyNumberFormat="1" applyFont="1" applyFill="1" applyBorder="1" applyAlignment="1" applyProtection="1">
      <alignment/>
      <protection locked="0"/>
    </xf>
    <xf numFmtId="171" fontId="6" fillId="34" borderId="33" xfId="61" applyNumberFormat="1" applyFont="1" applyFill="1" applyBorder="1" applyAlignment="1" applyProtection="1">
      <alignment/>
      <protection locked="0"/>
    </xf>
    <xf numFmtId="0" fontId="6" fillId="34" borderId="10" xfId="67" applyFont="1" applyFill="1" applyBorder="1" applyAlignment="1">
      <alignment horizontal="center" vertical="center" wrapText="1"/>
      <protection/>
    </xf>
    <xf numFmtId="0" fontId="6" fillId="34" borderId="24" xfId="67" applyFont="1" applyFill="1" applyBorder="1" applyAlignment="1">
      <alignment horizontal="center" vertical="center" wrapText="1"/>
      <protection/>
    </xf>
    <xf numFmtId="0" fontId="6" fillId="34" borderId="27" xfId="67" applyFont="1" applyFill="1" applyBorder="1" applyAlignment="1">
      <alignment horizontal="center" vertical="center" wrapText="1"/>
      <protection/>
    </xf>
    <xf numFmtId="171" fontId="2" fillId="34" borderId="27" xfId="47" applyNumberFormat="1" applyFont="1" applyFill="1" applyBorder="1" applyAlignment="1" applyProtection="1">
      <alignment/>
      <protection locked="0"/>
    </xf>
    <xf numFmtId="171" fontId="2" fillId="34" borderId="33" xfId="47" applyNumberFormat="1" applyFont="1" applyFill="1" applyBorder="1" applyAlignment="1" applyProtection="1">
      <alignment/>
      <protection locked="0"/>
    </xf>
    <xf numFmtId="1" fontId="2" fillId="0" borderId="34" xfId="77" applyNumberFormat="1" applyFont="1" applyFill="1" applyBorder="1" applyAlignment="1">
      <alignment horizontal="center" vertical="top" wrapText="1"/>
      <protection/>
    </xf>
    <xf numFmtId="0" fontId="6" fillId="0" borderId="35" xfId="77" applyFont="1" applyFill="1" applyBorder="1" applyAlignment="1">
      <alignment horizontal="justify" wrapText="1"/>
      <protection/>
    </xf>
    <xf numFmtId="0" fontId="2" fillId="0" borderId="35" xfId="74" applyFont="1" applyFill="1" applyBorder="1" applyAlignment="1">
      <alignment horizontal="center"/>
      <protection/>
    </xf>
    <xf numFmtId="43" fontId="2" fillId="0" borderId="35" xfId="46" applyNumberFormat="1" applyFont="1" applyFill="1" applyBorder="1" applyAlignment="1" applyProtection="1">
      <alignment/>
      <protection/>
    </xf>
    <xf numFmtId="171" fontId="2" fillId="0" borderId="35" xfId="47" applyNumberFormat="1" applyFont="1" applyFill="1" applyBorder="1" applyAlignment="1">
      <alignment/>
    </xf>
    <xf numFmtId="171" fontId="6" fillId="0" borderId="30" xfId="47" applyNumberFormat="1" applyFont="1" applyFill="1" applyBorder="1" applyAlignment="1">
      <alignment/>
    </xf>
    <xf numFmtId="0" fontId="2" fillId="0" borderId="0" xfId="61" applyFont="1" applyFill="1" applyAlignment="1">
      <alignment/>
      <protection/>
    </xf>
    <xf numFmtId="171" fontId="2" fillId="34" borderId="27" xfId="42" applyNumberFormat="1" applyFont="1" applyFill="1" applyBorder="1" applyAlignment="1" applyProtection="1">
      <alignment/>
      <protection locked="0"/>
    </xf>
    <xf numFmtId="171" fontId="2" fillId="34" borderId="27" xfId="47" applyNumberFormat="1" applyFont="1" applyFill="1" applyBorder="1" applyAlignment="1" applyProtection="1">
      <alignment horizontal="right"/>
      <protection locked="0"/>
    </xf>
    <xf numFmtId="0" fontId="2" fillId="34" borderId="27" xfId="61" applyFont="1" applyFill="1" applyBorder="1" applyAlignment="1" applyProtection="1">
      <alignment/>
      <protection locked="0"/>
    </xf>
    <xf numFmtId="171" fontId="2" fillId="34" borderId="27" xfId="42" applyNumberFormat="1" applyFont="1" applyFill="1" applyBorder="1" applyAlignment="1" applyProtection="1">
      <alignment horizontal="right"/>
      <protection locked="0"/>
    </xf>
    <xf numFmtId="171" fontId="2" fillId="34" borderId="33" xfId="42" applyNumberFormat="1" applyFont="1" applyFill="1" applyBorder="1" applyAlignment="1" applyProtection="1">
      <alignment/>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0" xfId="0" applyFont="1" applyBorder="1" applyAlignment="1">
      <alignment horizontal="left"/>
    </xf>
    <xf numFmtId="0" fontId="6" fillId="0" borderId="45" xfId="0" applyFont="1" applyBorder="1" applyAlignment="1">
      <alignment horizontal="left"/>
    </xf>
    <xf numFmtId="0" fontId="2" fillId="0" borderId="50" xfId="0" applyFont="1" applyBorder="1" applyAlignment="1">
      <alignment horizontal="right"/>
    </xf>
    <xf numFmtId="0" fontId="2" fillId="0" borderId="52" xfId="0" applyFont="1" applyBorder="1" applyAlignment="1">
      <alignment horizontal="right"/>
    </xf>
    <xf numFmtId="0" fontId="6" fillId="0" borderId="57" xfId="73" applyFont="1" applyBorder="1" applyAlignment="1">
      <alignment horizontal="center" vertical="center" wrapText="1"/>
      <protection/>
    </xf>
    <xf numFmtId="0" fontId="6" fillId="0" borderId="58" xfId="73" applyFont="1" applyBorder="1" applyAlignment="1">
      <alignment horizontal="center" vertical="center" wrapText="1"/>
      <protection/>
    </xf>
    <xf numFmtId="0" fontId="6" fillId="0" borderId="59" xfId="73" applyFont="1" applyBorder="1" applyAlignment="1">
      <alignment horizontal="center" vertical="center" wrapText="1"/>
      <protection/>
    </xf>
    <xf numFmtId="0" fontId="2" fillId="0" borderId="0" xfId="72" applyFont="1" applyBorder="1" applyAlignment="1">
      <alignment horizontal="left" vertical="top" wrapText="1"/>
      <protection/>
    </xf>
    <xf numFmtId="0" fontId="2" fillId="0" borderId="45" xfId="72" applyFont="1" applyBorder="1" applyAlignment="1">
      <alignment horizontal="left" vertical="top" wrapText="1"/>
      <protection/>
    </xf>
    <xf numFmtId="0" fontId="2" fillId="0" borderId="50" xfId="72" applyFont="1" applyBorder="1" applyAlignment="1">
      <alignment horizontal="center" vertical="top" wrapText="1"/>
      <protection/>
    </xf>
    <xf numFmtId="0" fontId="2" fillId="0" borderId="52" xfId="72" applyFont="1" applyBorder="1" applyAlignment="1">
      <alignment horizontal="center" vertical="top" wrapText="1"/>
      <protection/>
    </xf>
    <xf numFmtId="0" fontId="2" fillId="0" borderId="0" xfId="71" applyFont="1" applyBorder="1" applyAlignment="1">
      <alignment horizontal="left" vertical="center" wrapText="1"/>
      <protection/>
    </xf>
    <xf numFmtId="0" fontId="2" fillId="0" borderId="45" xfId="71" applyFont="1" applyBorder="1" applyAlignment="1">
      <alignment horizontal="left" vertical="center" wrapText="1"/>
      <protection/>
    </xf>
    <xf numFmtId="0" fontId="6" fillId="0" borderId="0" xfId="71" applyFont="1" applyBorder="1" applyAlignment="1">
      <alignment horizontal="left" vertical="center" wrapText="1"/>
      <protection/>
    </xf>
    <xf numFmtId="0" fontId="6" fillId="0" borderId="45" xfId="71" applyFont="1" applyBorder="1" applyAlignment="1">
      <alignment horizontal="left" vertical="center" wrapText="1"/>
      <protection/>
    </xf>
    <xf numFmtId="0" fontId="2" fillId="0" borderId="0" xfId="71" applyFont="1" applyBorder="1" applyAlignment="1">
      <alignment horizontal="justify" vertical="top" wrapText="1"/>
      <protection/>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7" fillId="0" borderId="0" xfId="0" applyFont="1" applyAlignment="1">
      <alignment horizontal="left" vertical="top" wrapText="1"/>
    </xf>
    <xf numFmtId="0" fontId="7" fillId="0" borderId="40" xfId="0" applyFont="1" applyBorder="1" applyAlignment="1">
      <alignment horizontal="left" vertical="top" wrapText="1"/>
    </xf>
    <xf numFmtId="0" fontId="2" fillId="0" borderId="0" xfId="0" applyFont="1" applyAlignment="1">
      <alignment horizontal="left" vertical="top" wrapText="1"/>
    </xf>
    <xf numFmtId="0" fontId="2" fillId="0" borderId="40" xfId="0" applyFont="1" applyBorder="1" applyAlignment="1">
      <alignment horizontal="left" vertical="top" wrapText="1"/>
    </xf>
    <xf numFmtId="1" fontId="6" fillId="0" borderId="55" xfId="69" applyNumberFormat="1" applyFont="1" applyBorder="1" applyAlignment="1">
      <alignment horizontal="center" vertical="center" wrapText="1"/>
      <protection/>
    </xf>
    <xf numFmtId="1" fontId="6" fillId="0" borderId="56" xfId="69" applyNumberFormat="1" applyFont="1" applyBorder="1" applyAlignment="1">
      <alignment horizontal="center" vertical="center" wrapText="1"/>
      <protection/>
    </xf>
    <xf numFmtId="1" fontId="6" fillId="0" borderId="44" xfId="69" applyNumberFormat="1" applyFont="1" applyBorder="1" applyAlignment="1">
      <alignment horizontal="left" vertical="top" wrapText="1"/>
      <protection/>
    </xf>
    <xf numFmtId="1" fontId="6" fillId="0" borderId="0" xfId="69" applyNumberFormat="1" applyFont="1" applyAlignment="1">
      <alignment horizontal="left" vertical="top" wrapText="1"/>
      <protection/>
    </xf>
    <xf numFmtId="0" fontId="2" fillId="0" borderId="0" xfId="69" applyFont="1" applyAlignment="1">
      <alignment horizontal="left" vertical="top" wrapText="1"/>
      <protection/>
    </xf>
    <xf numFmtId="0" fontId="6" fillId="0" borderId="57" xfId="69" applyFont="1" applyBorder="1" applyAlignment="1">
      <alignment horizontal="center" vertical="center" wrapText="1"/>
      <protection/>
    </xf>
    <xf numFmtId="0" fontId="6" fillId="0" borderId="58" xfId="69" applyFont="1" applyBorder="1" applyAlignment="1">
      <alignment horizontal="center" vertical="center" wrapText="1"/>
      <protection/>
    </xf>
    <xf numFmtId="0" fontId="6" fillId="0" borderId="59" xfId="69" applyFont="1" applyBorder="1" applyAlignment="1">
      <alignment horizontal="center" vertical="center" wrapText="1"/>
      <protection/>
    </xf>
    <xf numFmtId="0" fontId="2" fillId="0" borderId="0" xfId="69" applyFont="1" applyAlignment="1">
      <alignment vertical="top" wrapText="1"/>
      <protection/>
    </xf>
    <xf numFmtId="0" fontId="6" fillId="2" borderId="0" xfId="69" applyFont="1" applyFill="1" applyAlignment="1">
      <alignment horizontal="left" vertical="top"/>
      <protection/>
    </xf>
    <xf numFmtId="0" fontId="2" fillId="0" borderId="0" xfId="69" applyFont="1" applyAlignment="1">
      <alignment horizontal="center" vertical="top"/>
      <protection/>
    </xf>
    <xf numFmtId="0" fontId="6" fillId="0" borderId="0" xfId="69" applyFont="1" applyAlignment="1">
      <alignment vertical="top" wrapText="1"/>
      <protection/>
    </xf>
    <xf numFmtId="0" fontId="6" fillId="0" borderId="0" xfId="69" applyFont="1" applyAlignment="1">
      <alignment vertical="top"/>
      <protection/>
    </xf>
    <xf numFmtId="0" fontId="56" fillId="0" borderId="0" xfId="69" applyFont="1" applyAlignment="1">
      <alignment horizontal="center" vertical="center"/>
      <protection/>
    </xf>
    <xf numFmtId="0" fontId="56" fillId="0" borderId="56" xfId="69" applyFont="1" applyBorder="1" applyAlignment="1">
      <alignment horizontal="center" vertical="top"/>
      <protection/>
    </xf>
    <xf numFmtId="0" fontId="6" fillId="0" borderId="10" xfId="73" applyFont="1" applyBorder="1" applyAlignment="1">
      <alignment horizontal="center" vertical="center" wrapText="1"/>
      <protection/>
    </xf>
    <xf numFmtId="0" fontId="6" fillId="0" borderId="10" xfId="61" applyFont="1" applyBorder="1" applyAlignment="1">
      <alignment horizontal="center" vertical="center" wrapText="1"/>
      <protection/>
    </xf>
    <xf numFmtId="0" fontId="3" fillId="0" borderId="10" xfId="61" applyFont="1" applyBorder="1" applyAlignment="1">
      <alignment horizontal="center" vertical="top" wrapText="1"/>
      <protection/>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5" xfId="46"/>
    <cellStyle name="Comma 9"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1 2" xfId="62"/>
    <cellStyle name="Normal 12 2" xfId="63"/>
    <cellStyle name="Normal 12 2 2" xfId="64"/>
    <cellStyle name="Normal 16" xfId="65"/>
    <cellStyle name="Normal 18 2" xfId="66"/>
    <cellStyle name="Normal 19" xfId="67"/>
    <cellStyle name="Normal 2" xfId="68"/>
    <cellStyle name="Normal 2 2" xfId="69"/>
    <cellStyle name="Normal 2 3" xfId="70"/>
    <cellStyle name="Normal 2 4" xfId="71"/>
    <cellStyle name="Normal 2 4 2" xfId="72"/>
    <cellStyle name="Normal 3" xfId="73"/>
    <cellStyle name="Normal 3 2" xfId="74"/>
    <cellStyle name="Normal 3 3" xfId="75"/>
    <cellStyle name="Normal 3 4" xfId="76"/>
    <cellStyle name="Normal 4" xfId="77"/>
    <cellStyle name="Normal 5" xfId="78"/>
    <cellStyle name="Normal 7" xfId="79"/>
    <cellStyle name="Normal_FDI PHE Estimate r2" xfId="80"/>
    <cellStyle name="Normal_Infinity_Benchmark_Costing_261105" xfId="81"/>
    <cellStyle name="Normal_Rate analysis R1" xfId="82"/>
    <cellStyle name="Note" xfId="83"/>
    <cellStyle name="Output" xfId="84"/>
    <cellStyle name="Percent" xfId="85"/>
    <cellStyle name="Style 1" xfId="86"/>
    <cellStyle name="Title" xfId="87"/>
    <cellStyle name="Total" xfId="88"/>
    <cellStyle name="Warning Text" xfId="89"/>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ameer\Downloads\2.%20PH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202\S12-Rajendiran\OFFICE\Estimation\120_NLS_Learning%20centre\5.%20SF,%20TF%20&amp;%20Fourth%20Floor\2.%20PH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umbing Summary"/>
      <sheetName val="Plumbing - Estimate"/>
      <sheetName val="Makes"/>
      <sheetName val="MO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umbing Summary"/>
      <sheetName val="Plumbing - Estimate"/>
      <sheetName val="Makes"/>
      <sheetName val="MO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0"/>
  <sheetViews>
    <sheetView workbookViewId="0" topLeftCell="A8">
      <selection activeCell="A1" sqref="A1:C1"/>
    </sheetView>
  </sheetViews>
  <sheetFormatPr defaultColWidth="9.140625" defaultRowHeight="12.75"/>
  <cols>
    <col min="1" max="1" width="9.140625" style="302" customWidth="1"/>
    <col min="2" max="2" width="59.28125" style="302" customWidth="1"/>
    <col min="3" max="3" width="34.421875" style="302" customWidth="1"/>
    <col min="4" max="4" width="14.00390625" style="302" customWidth="1"/>
    <col min="5" max="5" width="16.00390625" style="302" bestFit="1" customWidth="1"/>
    <col min="6" max="6" width="11.00390625" style="302" customWidth="1"/>
    <col min="7" max="16384" width="9.140625" style="302" customWidth="1"/>
  </cols>
  <sheetData>
    <row r="1" spans="1:3" ht="42.75" customHeight="1">
      <c r="A1" s="488" t="s">
        <v>1174</v>
      </c>
      <c r="B1" s="489"/>
      <c r="C1" s="490"/>
    </row>
    <row r="2" spans="1:3" s="438" customFormat="1" ht="34.5" customHeight="1">
      <c r="A2" s="237" t="s">
        <v>0</v>
      </c>
      <c r="B2" s="237" t="s">
        <v>1</v>
      </c>
      <c r="C2" s="151" t="s">
        <v>2</v>
      </c>
    </row>
    <row r="3" spans="1:3" ht="15">
      <c r="A3" s="347"/>
      <c r="B3" s="335"/>
      <c r="C3" s="439"/>
    </row>
    <row r="4" spans="1:5" ht="19.5" customHeight="1">
      <c r="A4" s="375" t="s">
        <v>3</v>
      </c>
      <c r="B4" s="335" t="s">
        <v>4</v>
      </c>
      <c r="C4" s="440">
        <f>'Civil - Summary '!C26</f>
        <v>0</v>
      </c>
      <c r="D4" s="389"/>
      <c r="E4" s="390"/>
    </row>
    <row r="5" spans="1:4" ht="14.25">
      <c r="A5" s="375"/>
      <c r="B5" s="335"/>
      <c r="C5" s="345"/>
      <c r="D5" s="389"/>
    </row>
    <row r="6" spans="1:4" ht="19.5" customHeight="1">
      <c r="A6" s="367" t="s">
        <v>5</v>
      </c>
      <c r="B6" s="441" t="s">
        <v>6</v>
      </c>
      <c r="C6" s="440">
        <f>'Plumbing Summary'!C18</f>
        <v>0</v>
      </c>
      <c r="D6" s="389"/>
    </row>
    <row r="7" spans="1:3" ht="14.25">
      <c r="A7" s="375"/>
      <c r="B7" s="335"/>
      <c r="C7" s="345"/>
    </row>
    <row r="8" spans="1:4" ht="19.5" customHeight="1">
      <c r="A8" s="375" t="s">
        <v>7</v>
      </c>
      <c r="B8" s="335" t="s">
        <v>8</v>
      </c>
      <c r="C8" s="440">
        <f>'Elec- Summary '!C28</f>
        <v>0</v>
      </c>
      <c r="D8" s="389"/>
    </row>
    <row r="9" spans="1:3" ht="15">
      <c r="A9" s="375"/>
      <c r="B9" s="332"/>
      <c r="C9" s="440"/>
    </row>
    <row r="10" spans="1:5" ht="19.5" customHeight="1">
      <c r="A10" s="375" t="s">
        <v>9</v>
      </c>
      <c r="B10" s="335" t="s">
        <v>10</v>
      </c>
      <c r="C10" s="440">
        <f>'CCTV-BOQ'!G26</f>
        <v>0</v>
      </c>
      <c r="D10" s="389"/>
      <c r="E10" s="389"/>
    </row>
    <row r="11" spans="1:5" ht="15">
      <c r="A11" s="375"/>
      <c r="B11" s="332"/>
      <c r="C11" s="440"/>
      <c r="D11" s="389"/>
      <c r="E11" s="389"/>
    </row>
    <row r="12" spans="1:5" ht="19.5" customHeight="1">
      <c r="A12" s="375" t="s">
        <v>11</v>
      </c>
      <c r="B12" s="335" t="s">
        <v>12</v>
      </c>
      <c r="C12" s="440">
        <f>'FPS-BOQ'!G76</f>
        <v>0</v>
      </c>
      <c r="D12" s="389"/>
      <c r="E12" s="389"/>
    </row>
    <row r="13" spans="1:5" ht="15">
      <c r="A13" s="375"/>
      <c r="B13" s="335"/>
      <c r="C13" s="442"/>
      <c r="D13" s="389"/>
      <c r="E13" s="389"/>
    </row>
    <row r="14" spans="1:5" ht="19.5" customHeight="1">
      <c r="A14" s="375" t="s">
        <v>13</v>
      </c>
      <c r="B14" s="335" t="s">
        <v>14</v>
      </c>
      <c r="C14" s="440">
        <f>'FAS-BOQ'!G20</f>
        <v>0</v>
      </c>
      <c r="D14" s="389"/>
      <c r="E14" s="389"/>
    </row>
    <row r="15" spans="1:5" ht="15">
      <c r="A15" s="443"/>
      <c r="B15" s="332"/>
      <c r="C15" s="442"/>
      <c r="D15" s="389"/>
      <c r="E15" s="389"/>
    </row>
    <row r="16" spans="1:5" ht="19.5" customHeight="1">
      <c r="A16" s="443"/>
      <c r="B16" s="332" t="s">
        <v>15</v>
      </c>
      <c r="C16" s="444">
        <f>SUM(C4:C15)</f>
        <v>0</v>
      </c>
      <c r="D16" s="389"/>
      <c r="E16" s="389"/>
    </row>
    <row r="17" spans="1:5" ht="15">
      <c r="A17" s="443"/>
      <c r="B17" s="332"/>
      <c r="C17" s="445"/>
      <c r="D17" s="389"/>
      <c r="E17" s="389"/>
    </row>
    <row r="18" spans="1:5" ht="19.5" customHeight="1">
      <c r="A18" s="443"/>
      <c r="B18" s="491" t="s">
        <v>16</v>
      </c>
      <c r="C18" s="492"/>
      <c r="D18" s="389"/>
      <c r="E18" s="389"/>
    </row>
    <row r="19" spans="1:5" ht="19.5" customHeight="1">
      <c r="A19" s="347"/>
      <c r="B19" s="491" t="s">
        <v>17</v>
      </c>
      <c r="C19" s="492"/>
      <c r="D19" s="389"/>
      <c r="E19" s="389"/>
    </row>
    <row r="20" spans="1:3" ht="19.5" customHeight="1">
      <c r="A20" s="446"/>
      <c r="B20" s="493"/>
      <c r="C20" s="494"/>
    </row>
  </sheetData>
  <sheetProtection password="95F1" sheet="1"/>
  <mergeCells count="4">
    <mergeCell ref="A1:C1"/>
    <mergeCell ref="B18:C18"/>
    <mergeCell ref="B19:C19"/>
    <mergeCell ref="B20:C20"/>
  </mergeCells>
  <printOptions gridLines="1" horizontalCentered="1"/>
  <pageMargins left="0.7086614173228347" right="0.7086614173228347" top="0.7480314960629921" bottom="0.7480314960629921" header="0.31496062992125984" footer="0.31496062992125984"/>
  <pageSetup horizontalDpi="600" verticalDpi="600" orientation="landscape" scale="110" r:id="rId1"/>
  <headerFooter alignWithMargins="0">
    <oddHeader>&amp;L&amp;9      Karekar &amp;&amp; Associates&amp;R&amp;9NLSIU - Proposed Extension of LEARNING CENTRE (Second, Third, Fourth, Fifth &amp;&amp; Terrace Floor)</oddHeader>
    <oddFooter>&amp;LContractor's Seal &amp;&amp; Signature&amp;R&amp;9ABSTRACT             
Page &amp;P of 1</oddFooter>
  </headerFooter>
</worksheet>
</file>

<file path=xl/worksheets/sheet10.xml><?xml version="1.0" encoding="utf-8"?>
<worksheet xmlns="http://schemas.openxmlformats.org/spreadsheetml/2006/main" xmlns:r="http://schemas.openxmlformats.org/officeDocument/2006/relationships">
  <dimension ref="A1:L239"/>
  <sheetViews>
    <sheetView view="pageBreakPreview" zoomScale="85" zoomScaleNormal="85" zoomScaleSheetLayoutView="85" workbookViewId="0" topLeftCell="A1">
      <selection activeCell="B6" sqref="B6"/>
    </sheetView>
  </sheetViews>
  <sheetFormatPr defaultColWidth="9.140625" defaultRowHeight="12.75"/>
  <cols>
    <col min="1" max="1" width="9.140625" style="98" customWidth="1"/>
    <col min="2" max="2" width="97.00390625" style="17" customWidth="1"/>
    <col min="3" max="3" width="10.421875" style="17" customWidth="1"/>
    <col min="4" max="4" width="13.57421875" style="98" customWidth="1"/>
    <col min="5" max="5" width="11.8515625" style="17" hidden="1" customWidth="1"/>
    <col min="6" max="6" width="11.7109375" style="17" hidden="1" customWidth="1"/>
    <col min="7" max="7" width="13.57421875" style="17" customWidth="1"/>
    <col min="8" max="8" width="16.57421875" style="17" customWidth="1"/>
    <col min="9" max="9" width="9.140625" style="17" customWidth="1"/>
    <col min="10" max="10" width="14.57421875" style="17" bestFit="1" customWidth="1"/>
    <col min="11" max="12" width="11.421875" style="17" customWidth="1"/>
    <col min="13" max="16384" width="9.140625" style="17" customWidth="1"/>
  </cols>
  <sheetData>
    <row r="1" spans="1:8" ht="34.5" customHeight="1">
      <c r="A1" s="530" t="s">
        <v>1181</v>
      </c>
      <c r="B1" s="530"/>
      <c r="C1" s="530"/>
      <c r="D1" s="530"/>
      <c r="E1" s="530"/>
      <c r="F1" s="530"/>
      <c r="G1" s="530"/>
      <c r="H1" s="530"/>
    </row>
    <row r="2" spans="1:8" s="97" customFormat="1" ht="30">
      <c r="A2" s="99" t="s">
        <v>58</v>
      </c>
      <c r="B2" s="18" t="s">
        <v>60</v>
      </c>
      <c r="C2" s="18" t="s">
        <v>61</v>
      </c>
      <c r="D2" s="100" t="s">
        <v>62</v>
      </c>
      <c r="E2" s="101" t="s">
        <v>744</v>
      </c>
      <c r="F2" s="18" t="s">
        <v>745</v>
      </c>
      <c r="G2" s="463" t="s">
        <v>746</v>
      </c>
      <c r="H2" s="101" t="s">
        <v>729</v>
      </c>
    </row>
    <row r="3" spans="1:8" ht="15">
      <c r="A3" s="102"/>
      <c r="B3" s="103"/>
      <c r="C3" s="104"/>
      <c r="D3" s="104"/>
      <c r="E3" s="105"/>
      <c r="F3" s="105"/>
      <c r="G3" s="464"/>
      <c r="H3" s="130"/>
    </row>
    <row r="4" spans="1:8" ht="15">
      <c r="A4" s="106" t="s">
        <v>19</v>
      </c>
      <c r="B4" s="108" t="s">
        <v>730</v>
      </c>
      <c r="C4" s="107"/>
      <c r="D4" s="109"/>
      <c r="E4" s="110"/>
      <c r="F4" s="107"/>
      <c r="G4" s="465"/>
      <c r="H4" s="131"/>
    </row>
    <row r="5" spans="1:8" ht="15">
      <c r="A5" s="106"/>
      <c r="B5" s="108" t="s">
        <v>747</v>
      </c>
      <c r="C5" s="107"/>
      <c r="D5" s="109"/>
      <c r="E5" s="110"/>
      <c r="F5" s="107"/>
      <c r="G5" s="465"/>
      <c r="H5" s="131"/>
    </row>
    <row r="6" spans="1:8" ht="71.25">
      <c r="A6" s="111">
        <v>1</v>
      </c>
      <c r="B6" s="37" t="s">
        <v>748</v>
      </c>
      <c r="C6" s="112"/>
      <c r="D6" s="113"/>
      <c r="E6" s="113"/>
      <c r="F6" s="113"/>
      <c r="G6" s="466"/>
      <c r="H6" s="131"/>
    </row>
    <row r="7" spans="1:8" ht="14.25">
      <c r="A7" s="114">
        <f>A6+0.1</f>
        <v>1.1</v>
      </c>
      <c r="B7" s="37" t="s">
        <v>749</v>
      </c>
      <c r="C7" s="112" t="s">
        <v>750</v>
      </c>
      <c r="D7" s="115">
        <v>262.5</v>
      </c>
      <c r="E7" s="113">
        <v>40</v>
      </c>
      <c r="F7" s="116">
        <f>(ROUND(E7*0%,0))</f>
        <v>0</v>
      </c>
      <c r="G7" s="467"/>
      <c r="H7" s="132">
        <f>(ROUND($D7*G7,0))</f>
        <v>0</v>
      </c>
    </row>
    <row r="8" spans="1:8" ht="14.25">
      <c r="A8" s="114">
        <f>A7+0.1</f>
        <v>1.2000000000000002</v>
      </c>
      <c r="B8" s="37" t="s">
        <v>751</v>
      </c>
      <c r="C8" s="112" t="s">
        <v>750</v>
      </c>
      <c r="D8" s="115">
        <v>7451</v>
      </c>
      <c r="E8" s="113">
        <v>53</v>
      </c>
      <c r="F8" s="116">
        <f>(ROUND(E8*0%,0))</f>
        <v>0</v>
      </c>
      <c r="G8" s="467"/>
      <c r="H8" s="132">
        <f>(ROUND($D8*G8,0))</f>
        <v>0</v>
      </c>
    </row>
    <row r="9" spans="1:10" ht="14.25">
      <c r="A9" s="114">
        <f>A8+0.1</f>
        <v>1.3000000000000003</v>
      </c>
      <c r="B9" s="37" t="s">
        <v>752</v>
      </c>
      <c r="C9" s="112" t="s">
        <v>750</v>
      </c>
      <c r="D9" s="115">
        <v>537</v>
      </c>
      <c r="E9" s="113">
        <v>83</v>
      </c>
      <c r="F9" s="116">
        <f>(ROUND(E9*0%,0))</f>
        <v>0</v>
      </c>
      <c r="G9" s="467"/>
      <c r="H9" s="132">
        <f>(ROUND($D9*G9,0))</f>
        <v>0</v>
      </c>
      <c r="J9" s="133"/>
    </row>
    <row r="10" spans="1:8" ht="57">
      <c r="A10" s="111">
        <f>A6+1</f>
        <v>2</v>
      </c>
      <c r="B10" s="37" t="s">
        <v>753</v>
      </c>
      <c r="C10" s="112"/>
      <c r="D10" s="115"/>
      <c r="E10" s="113"/>
      <c r="F10" s="113"/>
      <c r="G10" s="465"/>
      <c r="H10" s="131"/>
    </row>
    <row r="11" spans="1:8" ht="14.25">
      <c r="A11" s="117">
        <f>A10+0.1</f>
        <v>2.1</v>
      </c>
      <c r="B11" s="37" t="s">
        <v>749</v>
      </c>
      <c r="C11" s="112" t="s">
        <v>750</v>
      </c>
      <c r="D11" s="115">
        <v>132.3</v>
      </c>
      <c r="E11" s="113">
        <v>51</v>
      </c>
      <c r="F11" s="116">
        <f>(ROUND(E11*0%,0))</f>
        <v>0</v>
      </c>
      <c r="G11" s="467"/>
      <c r="H11" s="132">
        <f>(ROUND($D11*G11,0))</f>
        <v>0</v>
      </c>
    </row>
    <row r="12" spans="1:8" ht="14.25">
      <c r="A12" s="117">
        <f>A11+0.1</f>
        <v>2.2</v>
      </c>
      <c r="B12" s="37" t="s">
        <v>751</v>
      </c>
      <c r="C12" s="112" t="s">
        <v>750</v>
      </c>
      <c r="D12" s="115">
        <v>2611.25</v>
      </c>
      <c r="E12" s="113">
        <v>54</v>
      </c>
      <c r="F12" s="116">
        <f>(ROUND(E12*0%,0))</f>
        <v>0</v>
      </c>
      <c r="G12" s="467"/>
      <c r="H12" s="132">
        <f>(ROUND($D12*G12,0))</f>
        <v>0</v>
      </c>
    </row>
    <row r="13" spans="1:8" ht="14.25">
      <c r="A13" s="117">
        <f>A12+0.1</f>
        <v>2.3000000000000003</v>
      </c>
      <c r="B13" s="37" t="s">
        <v>752</v>
      </c>
      <c r="C13" s="112" t="s">
        <v>750</v>
      </c>
      <c r="D13" s="115">
        <v>75</v>
      </c>
      <c r="E13" s="113">
        <v>81</v>
      </c>
      <c r="F13" s="116">
        <f>(ROUND(E13*0%,0))</f>
        <v>0</v>
      </c>
      <c r="G13" s="467"/>
      <c r="H13" s="132">
        <f>(ROUND($D13*G13,0))</f>
        <v>0</v>
      </c>
    </row>
    <row r="14" spans="1:8" ht="28.5">
      <c r="A14" s="118">
        <f>A10+1</f>
        <v>3</v>
      </c>
      <c r="B14" s="37" t="s">
        <v>754</v>
      </c>
      <c r="C14" s="107"/>
      <c r="D14" s="119"/>
      <c r="E14" s="107"/>
      <c r="F14" s="107"/>
      <c r="G14" s="465"/>
      <c r="H14" s="131"/>
    </row>
    <row r="15" spans="1:8" ht="14.25">
      <c r="A15" s="117">
        <f>A14+0.1</f>
        <v>3.1</v>
      </c>
      <c r="B15" s="37" t="s">
        <v>755</v>
      </c>
      <c r="C15" s="120" t="s">
        <v>756</v>
      </c>
      <c r="D15" s="121">
        <v>18</v>
      </c>
      <c r="E15" s="113">
        <v>88</v>
      </c>
      <c r="F15" s="116">
        <f aca="true" t="shared" si="0" ref="F15:F20">(ROUND(E15*0%,0))</f>
        <v>0</v>
      </c>
      <c r="G15" s="467"/>
      <c r="H15" s="132">
        <f aca="true" t="shared" si="1" ref="H15:H20">(ROUND($D15*G15,0))</f>
        <v>0</v>
      </c>
    </row>
    <row r="16" spans="1:8" ht="28.5">
      <c r="A16" s="118">
        <f>A14+1</f>
        <v>4</v>
      </c>
      <c r="B16" s="37" t="s">
        <v>757</v>
      </c>
      <c r="C16" s="112"/>
      <c r="D16" s="115"/>
      <c r="E16" s="113"/>
      <c r="F16" s="113"/>
      <c r="G16" s="466"/>
      <c r="H16" s="131"/>
    </row>
    <row r="17" spans="1:8" ht="14.25">
      <c r="A17" s="117">
        <f>A16+0.1</f>
        <v>4.1</v>
      </c>
      <c r="B17" s="37" t="s">
        <v>758</v>
      </c>
      <c r="C17" s="112" t="s">
        <v>204</v>
      </c>
      <c r="D17" s="115">
        <v>285</v>
      </c>
      <c r="E17" s="113">
        <v>24</v>
      </c>
      <c r="F17" s="116">
        <f t="shared" si="0"/>
        <v>0</v>
      </c>
      <c r="G17" s="467"/>
      <c r="H17" s="132">
        <f t="shared" si="1"/>
        <v>0</v>
      </c>
    </row>
    <row r="18" spans="1:8" ht="42.75">
      <c r="A18" s="111">
        <f>A16+1</f>
        <v>5</v>
      </c>
      <c r="B18" s="37" t="s">
        <v>759</v>
      </c>
      <c r="C18" s="112"/>
      <c r="D18" s="115"/>
      <c r="E18" s="113"/>
      <c r="F18" s="113"/>
      <c r="G18" s="466"/>
      <c r="H18" s="131"/>
    </row>
    <row r="19" spans="1:8" ht="14.25">
      <c r="A19" s="117">
        <f>A18+0.1</f>
        <v>5.1</v>
      </c>
      <c r="B19" s="37" t="s">
        <v>758</v>
      </c>
      <c r="C19" s="112" t="s">
        <v>204</v>
      </c>
      <c r="D19" s="115">
        <v>150</v>
      </c>
      <c r="E19" s="113">
        <v>28</v>
      </c>
      <c r="F19" s="116">
        <f t="shared" si="0"/>
        <v>0</v>
      </c>
      <c r="G19" s="467"/>
      <c r="H19" s="132">
        <f t="shared" si="1"/>
        <v>0</v>
      </c>
    </row>
    <row r="20" spans="1:8" ht="14.25">
      <c r="A20" s="118">
        <f>A18+1</f>
        <v>6</v>
      </c>
      <c r="B20" s="37" t="s">
        <v>760</v>
      </c>
      <c r="C20" s="112" t="s">
        <v>761</v>
      </c>
      <c r="D20" s="115">
        <v>80</v>
      </c>
      <c r="E20" s="113">
        <v>85</v>
      </c>
      <c r="F20" s="116">
        <f t="shared" si="0"/>
        <v>0</v>
      </c>
      <c r="G20" s="467"/>
      <c r="H20" s="132">
        <f t="shared" si="1"/>
        <v>0</v>
      </c>
    </row>
    <row r="21" spans="1:8" ht="14.25">
      <c r="A21" s="118"/>
      <c r="B21" s="37"/>
      <c r="C21" s="112"/>
      <c r="D21" s="113"/>
      <c r="E21" s="113"/>
      <c r="F21" s="113"/>
      <c r="G21" s="467"/>
      <c r="H21" s="134"/>
    </row>
    <row r="22" spans="1:8" ht="24.75" customHeight="1">
      <c r="A22" s="122"/>
      <c r="B22" s="124" t="s">
        <v>762</v>
      </c>
      <c r="C22" s="123"/>
      <c r="D22" s="123"/>
      <c r="E22" s="123"/>
      <c r="F22" s="123"/>
      <c r="G22" s="466"/>
      <c r="H22" s="135">
        <f>SUM(H7:H21)</f>
        <v>0</v>
      </c>
    </row>
    <row r="23" spans="1:8" ht="15">
      <c r="A23" s="106"/>
      <c r="B23" s="107"/>
      <c r="C23" s="107"/>
      <c r="D23" s="109"/>
      <c r="E23" s="107"/>
      <c r="F23" s="107"/>
      <c r="G23" s="465"/>
      <c r="H23" s="130"/>
    </row>
    <row r="24" spans="1:8" ht="15">
      <c r="A24" s="106" t="s">
        <v>22</v>
      </c>
      <c r="B24" s="108" t="s">
        <v>731</v>
      </c>
      <c r="C24" s="107"/>
      <c r="D24" s="109"/>
      <c r="E24" s="110"/>
      <c r="F24" s="107"/>
      <c r="G24" s="465"/>
      <c r="H24" s="131"/>
    </row>
    <row r="25" spans="1:9" ht="99.75">
      <c r="A25" s="111">
        <f>A20+1</f>
        <v>7</v>
      </c>
      <c r="B25" s="37" t="s">
        <v>763</v>
      </c>
      <c r="C25" s="125"/>
      <c r="D25" s="126"/>
      <c r="E25" s="126"/>
      <c r="F25" s="126"/>
      <c r="G25" s="466"/>
      <c r="H25" s="131"/>
      <c r="I25" s="97"/>
    </row>
    <row r="26" spans="1:12" ht="14.25">
      <c r="A26" s="127">
        <f>A25+0.1</f>
        <v>7.1</v>
      </c>
      <c r="B26" s="37" t="s">
        <v>764</v>
      </c>
      <c r="C26" s="112" t="s">
        <v>765</v>
      </c>
      <c r="D26" s="115">
        <v>5</v>
      </c>
      <c r="E26" s="113">
        <v>200</v>
      </c>
      <c r="F26" s="116">
        <f>(ROUND(E26*0%,0))</f>
        <v>0</v>
      </c>
      <c r="G26" s="467"/>
      <c r="H26" s="132">
        <f>(ROUND($D26*G26,0))</f>
        <v>0</v>
      </c>
      <c r="I26" s="133"/>
      <c r="J26" s="133"/>
      <c r="K26" s="133"/>
      <c r="L26" s="133"/>
    </row>
    <row r="27" spans="1:12" ht="14.25">
      <c r="A27" s="114">
        <f>A26+0.1</f>
        <v>7.199999999999999</v>
      </c>
      <c r="B27" s="37" t="s">
        <v>766</v>
      </c>
      <c r="C27" s="112" t="s">
        <v>765</v>
      </c>
      <c r="D27" s="115">
        <v>76</v>
      </c>
      <c r="E27" s="113">
        <v>275</v>
      </c>
      <c r="F27" s="116">
        <f>(ROUND(E27*0%,0))</f>
        <v>0</v>
      </c>
      <c r="G27" s="467"/>
      <c r="H27" s="132">
        <f>(ROUND($D27*G27,0))</f>
        <v>0</v>
      </c>
      <c r="I27" s="133"/>
      <c r="J27" s="133"/>
      <c r="K27" s="133"/>
      <c r="L27" s="133"/>
    </row>
    <row r="28" spans="1:12" ht="14.25">
      <c r="A28" s="114">
        <f>A27+0.1</f>
        <v>7.299999999999999</v>
      </c>
      <c r="B28" s="37" t="s">
        <v>767</v>
      </c>
      <c r="C28" s="112" t="s">
        <v>765</v>
      </c>
      <c r="D28" s="115">
        <v>201</v>
      </c>
      <c r="E28" s="113">
        <v>400</v>
      </c>
      <c r="F28" s="116">
        <f>(ROUND(E28*0%,0))</f>
        <v>0</v>
      </c>
      <c r="G28" s="467"/>
      <c r="H28" s="132">
        <f>(ROUND($D28*G28,0))</f>
        <v>0</v>
      </c>
      <c r="I28" s="133"/>
      <c r="J28" s="133"/>
      <c r="K28" s="133"/>
      <c r="L28" s="133"/>
    </row>
    <row r="29" spans="1:12" ht="14.25">
      <c r="A29" s="114">
        <f>A28+0.1</f>
        <v>7.399999999999999</v>
      </c>
      <c r="B29" s="37" t="s">
        <v>768</v>
      </c>
      <c r="C29" s="112" t="s">
        <v>765</v>
      </c>
      <c r="D29" s="115">
        <v>2</v>
      </c>
      <c r="E29" s="113">
        <v>525</v>
      </c>
      <c r="F29" s="116">
        <f>(ROUND(E29*0%,0))</f>
        <v>0</v>
      </c>
      <c r="G29" s="467"/>
      <c r="H29" s="132">
        <f>(ROUND($D29*G29,0))</f>
        <v>0</v>
      </c>
      <c r="K29" s="133"/>
      <c r="L29" s="133"/>
    </row>
    <row r="30" spans="1:12" ht="14.25">
      <c r="A30" s="114">
        <f>A29+0.1</f>
        <v>7.499999999999998</v>
      </c>
      <c r="B30" s="37" t="s">
        <v>769</v>
      </c>
      <c r="C30" s="112" t="s">
        <v>765</v>
      </c>
      <c r="D30" s="115">
        <v>5</v>
      </c>
      <c r="E30" s="113">
        <v>750</v>
      </c>
      <c r="F30" s="116">
        <f>(ROUND(E30*0%,0))</f>
        <v>0</v>
      </c>
      <c r="G30" s="467"/>
      <c r="H30" s="132">
        <f>(ROUND($D30*G30,0))</f>
        <v>0</v>
      </c>
      <c r="L30" s="133"/>
    </row>
    <row r="31" spans="1:12" ht="42.75">
      <c r="A31" s="111">
        <f>A25+1</f>
        <v>8</v>
      </c>
      <c r="B31" s="37" t="s">
        <v>770</v>
      </c>
      <c r="C31" s="112"/>
      <c r="D31" s="128"/>
      <c r="E31" s="113"/>
      <c r="F31" s="113"/>
      <c r="G31" s="466"/>
      <c r="H31" s="131"/>
      <c r="K31" s="133"/>
      <c r="L31" s="133"/>
    </row>
    <row r="32" spans="1:8" ht="14.25">
      <c r="A32" s="114">
        <f aca="true" t="shared" si="2" ref="A32:A38">A31+0.1</f>
        <v>8.1</v>
      </c>
      <c r="B32" s="37" t="s">
        <v>771</v>
      </c>
      <c r="C32" s="112" t="s">
        <v>750</v>
      </c>
      <c r="D32" s="115">
        <v>2941</v>
      </c>
      <c r="E32" s="113">
        <v>14</v>
      </c>
      <c r="F32" s="116">
        <f aca="true" t="shared" si="3" ref="F32:F38">(ROUND(E32*0%,0))</f>
        <v>0</v>
      </c>
      <c r="G32" s="467"/>
      <c r="H32" s="132">
        <f>(ROUND($D32*G32,0))</f>
        <v>0</v>
      </c>
    </row>
    <row r="33" spans="1:8" ht="14.25">
      <c r="A33" s="114">
        <f t="shared" si="2"/>
        <v>8.2</v>
      </c>
      <c r="B33" s="37" t="s">
        <v>772</v>
      </c>
      <c r="C33" s="112" t="s">
        <v>750</v>
      </c>
      <c r="D33" s="115">
        <v>5882</v>
      </c>
      <c r="E33" s="113">
        <v>20.5</v>
      </c>
      <c r="F33" s="116">
        <f t="shared" si="3"/>
        <v>0</v>
      </c>
      <c r="G33" s="467"/>
      <c r="H33" s="132">
        <f aca="true" t="shared" si="4" ref="H33:H38">(ROUND($D33*G33,0))</f>
        <v>0</v>
      </c>
    </row>
    <row r="34" spans="1:8" ht="14.25">
      <c r="A34" s="114">
        <f t="shared" si="2"/>
        <v>8.299999999999999</v>
      </c>
      <c r="B34" s="37" t="s">
        <v>773</v>
      </c>
      <c r="C34" s="112" t="s">
        <v>750</v>
      </c>
      <c r="D34" s="115">
        <v>7437</v>
      </c>
      <c r="E34" s="113">
        <v>32</v>
      </c>
      <c r="F34" s="116">
        <f t="shared" si="3"/>
        <v>0</v>
      </c>
      <c r="G34" s="467"/>
      <c r="H34" s="132">
        <f t="shared" si="4"/>
        <v>0</v>
      </c>
    </row>
    <row r="35" spans="1:8" ht="14.25">
      <c r="A35" s="114">
        <f t="shared" si="2"/>
        <v>8.399999999999999</v>
      </c>
      <c r="B35" s="37" t="s">
        <v>774</v>
      </c>
      <c r="C35" s="112" t="s">
        <v>750</v>
      </c>
      <c r="D35" s="115">
        <v>15026</v>
      </c>
      <c r="E35" s="113">
        <v>45</v>
      </c>
      <c r="F35" s="116">
        <f t="shared" si="3"/>
        <v>0</v>
      </c>
      <c r="G35" s="467"/>
      <c r="H35" s="132">
        <f t="shared" si="4"/>
        <v>0</v>
      </c>
    </row>
    <row r="36" spans="1:8" ht="14.25">
      <c r="A36" s="114">
        <f t="shared" si="2"/>
        <v>8.499999999999998</v>
      </c>
      <c r="B36" s="37" t="s">
        <v>775</v>
      </c>
      <c r="C36" s="112" t="s">
        <v>750</v>
      </c>
      <c r="D36" s="115">
        <v>413</v>
      </c>
      <c r="E36" s="113">
        <v>70</v>
      </c>
      <c r="F36" s="116">
        <f t="shared" si="3"/>
        <v>0</v>
      </c>
      <c r="G36" s="467"/>
      <c r="H36" s="132">
        <f t="shared" si="4"/>
        <v>0</v>
      </c>
    </row>
    <row r="37" spans="1:8" ht="14.25">
      <c r="A37" s="114">
        <f t="shared" si="2"/>
        <v>8.599999999999998</v>
      </c>
      <c r="B37" s="37" t="s">
        <v>776</v>
      </c>
      <c r="C37" s="112" t="s">
        <v>750</v>
      </c>
      <c r="D37" s="115">
        <v>740</v>
      </c>
      <c r="E37" s="113">
        <v>115</v>
      </c>
      <c r="F37" s="116">
        <f t="shared" si="3"/>
        <v>0</v>
      </c>
      <c r="G37" s="467"/>
      <c r="H37" s="132">
        <f t="shared" si="4"/>
        <v>0</v>
      </c>
    </row>
    <row r="38" spans="1:8" ht="14.25">
      <c r="A38" s="114">
        <f t="shared" si="2"/>
        <v>8.699999999999998</v>
      </c>
      <c r="B38" s="37" t="s">
        <v>777</v>
      </c>
      <c r="C38" s="112" t="s">
        <v>750</v>
      </c>
      <c r="D38" s="115">
        <v>1144</v>
      </c>
      <c r="E38" s="113">
        <v>188</v>
      </c>
      <c r="F38" s="116">
        <f t="shared" si="3"/>
        <v>0</v>
      </c>
      <c r="G38" s="467"/>
      <c r="H38" s="132">
        <f t="shared" si="4"/>
        <v>0</v>
      </c>
    </row>
    <row r="39" spans="1:8" ht="14.25">
      <c r="A39" s="114"/>
      <c r="B39" s="37"/>
      <c r="C39" s="112"/>
      <c r="D39" s="113"/>
      <c r="E39" s="113"/>
      <c r="F39" s="113"/>
      <c r="G39" s="467"/>
      <c r="H39" s="134"/>
    </row>
    <row r="40" spans="1:8" ht="24.75" customHeight="1">
      <c r="A40" s="122"/>
      <c r="B40" s="124" t="s">
        <v>778</v>
      </c>
      <c r="C40" s="123"/>
      <c r="D40" s="123"/>
      <c r="E40" s="123"/>
      <c r="F40" s="123"/>
      <c r="G40" s="468"/>
      <c r="H40" s="135">
        <f>SUM(H26:H39)</f>
        <v>0</v>
      </c>
    </row>
    <row r="41" spans="1:8" ht="14.25">
      <c r="A41" s="114"/>
      <c r="B41" s="37"/>
      <c r="C41" s="112"/>
      <c r="D41" s="113"/>
      <c r="E41" s="113"/>
      <c r="F41" s="113"/>
      <c r="G41" s="467"/>
      <c r="H41" s="130"/>
    </row>
    <row r="42" spans="1:8" ht="15">
      <c r="A42" s="129" t="s">
        <v>24</v>
      </c>
      <c r="B42" s="71" t="s">
        <v>732</v>
      </c>
      <c r="C42" s="112"/>
      <c r="D42" s="113"/>
      <c r="E42" s="113"/>
      <c r="F42" s="113"/>
      <c r="G42" s="467"/>
      <c r="H42" s="131"/>
    </row>
    <row r="43" spans="1:8" ht="42.75">
      <c r="A43" s="111">
        <f>A31+1</f>
        <v>9</v>
      </c>
      <c r="B43" s="37" t="s">
        <v>779</v>
      </c>
      <c r="C43" s="112"/>
      <c r="D43" s="113"/>
      <c r="E43" s="113"/>
      <c r="F43" s="113"/>
      <c r="G43" s="466"/>
      <c r="H43" s="131"/>
    </row>
    <row r="44" spans="1:8" ht="14.25">
      <c r="A44" s="114">
        <f aca="true" t="shared" si="5" ref="A44:A49">A43+0.1</f>
        <v>9.1</v>
      </c>
      <c r="B44" s="37" t="s">
        <v>780</v>
      </c>
      <c r="C44" s="112" t="s">
        <v>756</v>
      </c>
      <c r="D44" s="115">
        <v>350</v>
      </c>
      <c r="E44" s="113">
        <v>95</v>
      </c>
      <c r="F44" s="116">
        <f aca="true" t="shared" si="6" ref="F44:F49">(ROUND(E44*0%,0))</f>
        <v>0</v>
      </c>
      <c r="G44" s="467"/>
      <c r="H44" s="132">
        <f aca="true" t="shared" si="7" ref="H44:H49">(ROUND($D44*G44,0))</f>
        <v>0</v>
      </c>
    </row>
    <row r="45" spans="1:8" ht="14.25">
      <c r="A45" s="114">
        <f t="shared" si="5"/>
        <v>9.2</v>
      </c>
      <c r="B45" s="37" t="s">
        <v>781</v>
      </c>
      <c r="C45" s="112" t="s">
        <v>756</v>
      </c>
      <c r="D45" s="115">
        <v>10</v>
      </c>
      <c r="E45" s="113">
        <v>105</v>
      </c>
      <c r="F45" s="116">
        <f t="shared" si="6"/>
        <v>0</v>
      </c>
      <c r="G45" s="467"/>
      <c r="H45" s="132">
        <f t="shared" si="7"/>
        <v>0</v>
      </c>
    </row>
    <row r="46" spans="1:8" ht="14.25">
      <c r="A46" s="114">
        <f t="shared" si="5"/>
        <v>9.299999999999999</v>
      </c>
      <c r="B46" s="37" t="s">
        <v>782</v>
      </c>
      <c r="C46" s="112" t="s">
        <v>756</v>
      </c>
      <c r="D46" s="115">
        <v>15</v>
      </c>
      <c r="E46" s="113">
        <v>125</v>
      </c>
      <c r="F46" s="116">
        <f t="shared" si="6"/>
        <v>0</v>
      </c>
      <c r="G46" s="467"/>
      <c r="H46" s="132">
        <f t="shared" si="7"/>
        <v>0</v>
      </c>
    </row>
    <row r="47" spans="1:8" ht="14.25">
      <c r="A47" s="114">
        <f t="shared" si="5"/>
        <v>9.399999999999999</v>
      </c>
      <c r="B47" s="37" t="s">
        <v>783</v>
      </c>
      <c r="C47" s="112" t="s">
        <v>756</v>
      </c>
      <c r="D47" s="115">
        <v>15</v>
      </c>
      <c r="E47" s="113">
        <v>145</v>
      </c>
      <c r="F47" s="116">
        <f t="shared" si="6"/>
        <v>0</v>
      </c>
      <c r="G47" s="467"/>
      <c r="H47" s="132">
        <f t="shared" si="7"/>
        <v>0</v>
      </c>
    </row>
    <row r="48" spans="1:8" ht="14.25">
      <c r="A48" s="114">
        <f t="shared" si="5"/>
        <v>9.499999999999998</v>
      </c>
      <c r="B48" s="37" t="s">
        <v>784</v>
      </c>
      <c r="C48" s="112" t="s">
        <v>756</v>
      </c>
      <c r="D48" s="115">
        <v>280</v>
      </c>
      <c r="E48" s="113">
        <v>165</v>
      </c>
      <c r="F48" s="116">
        <f t="shared" si="6"/>
        <v>0</v>
      </c>
      <c r="G48" s="467"/>
      <c r="H48" s="132">
        <f t="shared" si="7"/>
        <v>0</v>
      </c>
    </row>
    <row r="49" spans="1:8" ht="14.25">
      <c r="A49" s="114">
        <f t="shared" si="5"/>
        <v>9.599999999999998</v>
      </c>
      <c r="B49" s="37" t="s">
        <v>785</v>
      </c>
      <c r="C49" s="112" t="s">
        <v>756</v>
      </c>
      <c r="D49" s="113">
        <v>8</v>
      </c>
      <c r="E49" s="113">
        <v>180</v>
      </c>
      <c r="F49" s="116">
        <f t="shared" si="6"/>
        <v>0</v>
      </c>
      <c r="G49" s="467"/>
      <c r="H49" s="132">
        <f t="shared" si="7"/>
        <v>0</v>
      </c>
    </row>
    <row r="50" spans="1:8" ht="42.75">
      <c r="A50" s="111">
        <f>A43+1</f>
        <v>10</v>
      </c>
      <c r="B50" s="37" t="s">
        <v>786</v>
      </c>
      <c r="C50" s="112"/>
      <c r="D50" s="113"/>
      <c r="E50" s="113"/>
      <c r="F50" s="113"/>
      <c r="G50" s="467"/>
      <c r="H50" s="131"/>
    </row>
    <row r="51" spans="1:10" ht="14.25">
      <c r="A51" s="114">
        <f aca="true" t="shared" si="8" ref="A51:A56">A50+0.1</f>
        <v>10.1</v>
      </c>
      <c r="B51" s="37" t="s">
        <v>787</v>
      </c>
      <c r="C51" s="112" t="s">
        <v>756</v>
      </c>
      <c r="D51" s="115">
        <v>350</v>
      </c>
      <c r="E51" s="113">
        <v>110</v>
      </c>
      <c r="F51" s="116">
        <f aca="true" t="shared" si="9" ref="F51:F56">(ROUND(E51*0%,0))</f>
        <v>0</v>
      </c>
      <c r="G51" s="467"/>
      <c r="H51" s="132">
        <f aca="true" t="shared" si="10" ref="H51:H56">(ROUND($D51*G51,0))</f>
        <v>0</v>
      </c>
      <c r="I51" s="17">
        <f>(46*4)+5+4+4+5+5+5+80+4+32+1</f>
        <v>329</v>
      </c>
      <c r="J51" s="133"/>
    </row>
    <row r="52" spans="1:8" ht="14.25">
      <c r="A52" s="114">
        <f t="shared" si="8"/>
        <v>10.2</v>
      </c>
      <c r="B52" s="37" t="s">
        <v>788</v>
      </c>
      <c r="C52" s="112" t="s">
        <v>756</v>
      </c>
      <c r="D52" s="115">
        <v>10</v>
      </c>
      <c r="E52" s="113">
        <v>125</v>
      </c>
      <c r="F52" s="116">
        <f t="shared" si="9"/>
        <v>0</v>
      </c>
      <c r="G52" s="467"/>
      <c r="H52" s="132">
        <f t="shared" si="10"/>
        <v>0</v>
      </c>
    </row>
    <row r="53" spans="1:8" ht="14.25">
      <c r="A53" s="114">
        <f t="shared" si="8"/>
        <v>10.299999999999999</v>
      </c>
      <c r="B53" s="37" t="s">
        <v>789</v>
      </c>
      <c r="C53" s="112" t="s">
        <v>756</v>
      </c>
      <c r="D53" s="115">
        <v>15</v>
      </c>
      <c r="E53" s="113">
        <v>175</v>
      </c>
      <c r="F53" s="116">
        <f t="shared" si="9"/>
        <v>0</v>
      </c>
      <c r="G53" s="467"/>
      <c r="H53" s="132">
        <f t="shared" si="10"/>
        <v>0</v>
      </c>
    </row>
    <row r="54" spans="1:8" ht="14.25">
      <c r="A54" s="114">
        <f t="shared" si="8"/>
        <v>10.399999999999999</v>
      </c>
      <c r="B54" s="37" t="s">
        <v>790</v>
      </c>
      <c r="C54" s="112" t="s">
        <v>756</v>
      </c>
      <c r="D54" s="115">
        <v>15</v>
      </c>
      <c r="E54" s="113">
        <v>200</v>
      </c>
      <c r="F54" s="116">
        <f t="shared" si="9"/>
        <v>0</v>
      </c>
      <c r="G54" s="467"/>
      <c r="H54" s="132">
        <f t="shared" si="10"/>
        <v>0</v>
      </c>
    </row>
    <row r="55" spans="1:9" ht="14.25">
      <c r="A55" s="114">
        <f t="shared" si="8"/>
        <v>10.499999999999998</v>
      </c>
      <c r="B55" s="37" t="s">
        <v>791</v>
      </c>
      <c r="C55" s="112" t="s">
        <v>756</v>
      </c>
      <c r="D55" s="115">
        <v>280</v>
      </c>
      <c r="E55" s="113">
        <v>230</v>
      </c>
      <c r="F55" s="116">
        <f t="shared" si="9"/>
        <v>0</v>
      </c>
      <c r="G55" s="467"/>
      <c r="H55" s="132">
        <f t="shared" si="10"/>
        <v>0</v>
      </c>
      <c r="I55" s="17">
        <f>(43*4)+80+4</f>
        <v>256</v>
      </c>
    </row>
    <row r="56" spans="1:8" ht="14.25">
      <c r="A56" s="114">
        <f t="shared" si="8"/>
        <v>10.599999999999998</v>
      </c>
      <c r="B56" s="37" t="s">
        <v>792</v>
      </c>
      <c r="C56" s="112" t="s">
        <v>756</v>
      </c>
      <c r="D56" s="113">
        <v>8</v>
      </c>
      <c r="E56" s="113">
        <v>270</v>
      </c>
      <c r="F56" s="116">
        <f t="shared" si="9"/>
        <v>0</v>
      </c>
      <c r="G56" s="467"/>
      <c r="H56" s="132">
        <f t="shared" si="10"/>
        <v>0</v>
      </c>
    </row>
    <row r="57" spans="1:8" ht="28.5">
      <c r="A57" s="111">
        <f>A50+1</f>
        <v>11</v>
      </c>
      <c r="B57" s="37" t="s">
        <v>793</v>
      </c>
      <c r="C57" s="112"/>
      <c r="D57" s="113"/>
      <c r="E57" s="113"/>
      <c r="F57" s="113"/>
      <c r="G57" s="467"/>
      <c r="H57" s="131"/>
    </row>
    <row r="58" spans="1:8" ht="14.25">
      <c r="A58" s="114">
        <f aca="true" t="shared" si="11" ref="A58:A65">A57+0.1</f>
        <v>11.1</v>
      </c>
      <c r="B58" s="37" t="s">
        <v>794</v>
      </c>
      <c r="C58" s="112" t="s">
        <v>756</v>
      </c>
      <c r="D58" s="115">
        <v>705</v>
      </c>
      <c r="E58" s="113">
        <v>70</v>
      </c>
      <c r="F58" s="116">
        <f aca="true" t="shared" si="12" ref="F58:F65">(ROUND(E58*0%,0))</f>
        <v>0</v>
      </c>
      <c r="G58" s="467"/>
      <c r="H58" s="132">
        <f>(ROUND($D58*G58,0))</f>
        <v>0</v>
      </c>
    </row>
    <row r="59" spans="1:8" ht="14.25">
      <c r="A59" s="114">
        <f t="shared" si="11"/>
        <v>11.2</v>
      </c>
      <c r="B59" s="37" t="s">
        <v>795</v>
      </c>
      <c r="C59" s="112" t="s">
        <v>756</v>
      </c>
      <c r="D59" s="115">
        <v>25</v>
      </c>
      <c r="E59" s="113">
        <v>95</v>
      </c>
      <c r="F59" s="116">
        <f t="shared" si="12"/>
        <v>0</v>
      </c>
      <c r="G59" s="467"/>
      <c r="H59" s="132">
        <f aca="true" t="shared" si="13" ref="H59:H65">(ROUND($D59*G59,0))</f>
        <v>0</v>
      </c>
    </row>
    <row r="60" spans="1:8" ht="14.25">
      <c r="A60" s="114">
        <f t="shared" si="11"/>
        <v>11.299999999999999</v>
      </c>
      <c r="B60" s="37" t="s">
        <v>796</v>
      </c>
      <c r="C60" s="112" t="s">
        <v>756</v>
      </c>
      <c r="D60" s="115">
        <v>80</v>
      </c>
      <c r="E60" s="113">
        <v>105</v>
      </c>
      <c r="F60" s="116">
        <f t="shared" si="12"/>
        <v>0</v>
      </c>
      <c r="G60" s="467"/>
      <c r="H60" s="132">
        <f t="shared" si="13"/>
        <v>0</v>
      </c>
    </row>
    <row r="61" spans="1:8" ht="14.25">
      <c r="A61" s="114">
        <f t="shared" si="11"/>
        <v>11.399999999999999</v>
      </c>
      <c r="B61" s="37" t="s">
        <v>797</v>
      </c>
      <c r="C61" s="112" t="s">
        <v>756</v>
      </c>
      <c r="D61" s="115">
        <v>80</v>
      </c>
      <c r="E61" s="113">
        <v>290</v>
      </c>
      <c r="F61" s="116">
        <f t="shared" si="12"/>
        <v>0</v>
      </c>
      <c r="G61" s="467"/>
      <c r="H61" s="132">
        <f t="shared" si="13"/>
        <v>0</v>
      </c>
    </row>
    <row r="62" spans="1:8" ht="14.25">
      <c r="A62" s="114">
        <f t="shared" si="11"/>
        <v>11.499999999999998</v>
      </c>
      <c r="B62" s="37" t="s">
        <v>798</v>
      </c>
      <c r="C62" s="112" t="s">
        <v>756</v>
      </c>
      <c r="D62" s="115">
        <v>813</v>
      </c>
      <c r="E62" s="113">
        <v>115</v>
      </c>
      <c r="F62" s="116">
        <f t="shared" si="12"/>
        <v>0</v>
      </c>
      <c r="G62" s="467"/>
      <c r="H62" s="132">
        <f t="shared" si="13"/>
        <v>0</v>
      </c>
    </row>
    <row r="63" spans="1:8" ht="14.25">
      <c r="A63" s="114">
        <f t="shared" si="11"/>
        <v>11.599999999999998</v>
      </c>
      <c r="B63" s="37" t="s">
        <v>799</v>
      </c>
      <c r="C63" s="112" t="s">
        <v>756</v>
      </c>
      <c r="D63" s="115">
        <v>189</v>
      </c>
      <c r="E63" s="113">
        <v>162</v>
      </c>
      <c r="F63" s="116">
        <f t="shared" si="12"/>
        <v>0</v>
      </c>
      <c r="G63" s="467"/>
      <c r="H63" s="132">
        <f t="shared" si="13"/>
        <v>0</v>
      </c>
    </row>
    <row r="64" spans="1:8" ht="14.25">
      <c r="A64" s="114">
        <f t="shared" si="11"/>
        <v>11.699999999999998</v>
      </c>
      <c r="B64" s="37" t="s">
        <v>800</v>
      </c>
      <c r="C64" s="112" t="s">
        <v>756</v>
      </c>
      <c r="D64" s="115">
        <v>624</v>
      </c>
      <c r="E64" s="113">
        <v>162</v>
      </c>
      <c r="F64" s="116">
        <f t="shared" si="12"/>
        <v>0</v>
      </c>
      <c r="G64" s="467"/>
      <c r="H64" s="132">
        <f t="shared" si="13"/>
        <v>0</v>
      </c>
    </row>
    <row r="65" spans="1:8" ht="14.25">
      <c r="A65" s="114">
        <f t="shared" si="11"/>
        <v>11.799999999999997</v>
      </c>
      <c r="B65" s="37" t="s">
        <v>801</v>
      </c>
      <c r="C65" s="112" t="s">
        <v>756</v>
      </c>
      <c r="D65" s="115">
        <v>80</v>
      </c>
      <c r="E65" s="113">
        <v>162</v>
      </c>
      <c r="F65" s="116">
        <f t="shared" si="12"/>
        <v>0</v>
      </c>
      <c r="G65" s="467"/>
      <c r="H65" s="132">
        <f t="shared" si="13"/>
        <v>0</v>
      </c>
    </row>
    <row r="66" spans="1:8" ht="14.25">
      <c r="A66" s="114"/>
      <c r="B66" s="37"/>
      <c r="C66" s="112"/>
      <c r="D66" s="113"/>
      <c r="E66" s="113"/>
      <c r="F66" s="113"/>
      <c r="G66" s="467"/>
      <c r="H66" s="134"/>
    </row>
    <row r="67" spans="1:8" ht="24.75" customHeight="1">
      <c r="A67" s="122"/>
      <c r="B67" s="124" t="s">
        <v>802</v>
      </c>
      <c r="C67" s="123"/>
      <c r="D67" s="123"/>
      <c r="E67" s="123"/>
      <c r="F67" s="123"/>
      <c r="G67" s="468"/>
      <c r="H67" s="135">
        <f>SUM(H44:H66)</f>
        <v>0</v>
      </c>
    </row>
    <row r="68" spans="1:8" ht="14.25">
      <c r="A68" s="111"/>
      <c r="B68" s="37"/>
      <c r="C68" s="112"/>
      <c r="D68" s="113"/>
      <c r="E68" s="113"/>
      <c r="F68" s="113"/>
      <c r="G68" s="466"/>
      <c r="H68" s="130"/>
    </row>
    <row r="69" spans="1:8" ht="15">
      <c r="A69" s="129" t="s">
        <v>26</v>
      </c>
      <c r="B69" s="71" t="s">
        <v>733</v>
      </c>
      <c r="C69" s="112"/>
      <c r="D69" s="113"/>
      <c r="E69" s="113"/>
      <c r="F69" s="113"/>
      <c r="G69" s="466"/>
      <c r="H69" s="131"/>
    </row>
    <row r="70" spans="1:8" ht="15">
      <c r="A70" s="111"/>
      <c r="B70" s="71" t="s">
        <v>803</v>
      </c>
      <c r="C70" s="112"/>
      <c r="D70" s="113"/>
      <c r="E70" s="113"/>
      <c r="F70" s="116"/>
      <c r="G70" s="467"/>
      <c r="H70" s="132"/>
    </row>
    <row r="71" spans="1:8" ht="57">
      <c r="A71" s="111">
        <f>A57+1</f>
        <v>12</v>
      </c>
      <c r="B71" s="37" t="s">
        <v>804</v>
      </c>
      <c r="C71" s="112"/>
      <c r="D71" s="113"/>
      <c r="E71" s="113"/>
      <c r="F71" s="116"/>
      <c r="G71" s="467"/>
      <c r="H71" s="132"/>
    </row>
    <row r="72" spans="1:8" ht="14.25">
      <c r="A72" s="114">
        <f>A71+0.1</f>
        <v>12.1</v>
      </c>
      <c r="B72" s="37" t="s">
        <v>805</v>
      </c>
      <c r="C72" s="112" t="s">
        <v>756</v>
      </c>
      <c r="D72" s="113">
        <v>1</v>
      </c>
      <c r="E72" s="113">
        <v>17100</v>
      </c>
      <c r="F72" s="116">
        <f>(ROUND(E72*0%,0))</f>
        <v>0</v>
      </c>
      <c r="G72" s="467"/>
      <c r="H72" s="132">
        <f>(ROUND($D72*G72,0))</f>
        <v>0</v>
      </c>
    </row>
    <row r="73" spans="1:8" ht="42.75">
      <c r="A73" s="111">
        <f>A71+1</f>
        <v>13</v>
      </c>
      <c r="B73" s="37" t="s">
        <v>806</v>
      </c>
      <c r="C73" s="112"/>
      <c r="D73" s="113"/>
      <c r="E73" s="113"/>
      <c r="F73" s="116"/>
      <c r="G73" s="467"/>
      <c r="H73" s="132"/>
    </row>
    <row r="74" spans="1:8" ht="14.25">
      <c r="A74" s="114">
        <f>A73+0.1</f>
        <v>13.1</v>
      </c>
      <c r="B74" s="37" t="s">
        <v>807</v>
      </c>
      <c r="C74" s="112" t="s">
        <v>756</v>
      </c>
      <c r="D74" s="113">
        <v>14</v>
      </c>
      <c r="E74" s="113">
        <v>2397</v>
      </c>
      <c r="F74" s="116">
        <f>(ROUND(E74*0%,0))</f>
        <v>0</v>
      </c>
      <c r="G74" s="467"/>
      <c r="H74" s="132">
        <f>(ROUND($D74*G74,0))</f>
        <v>0</v>
      </c>
    </row>
    <row r="75" spans="1:8" ht="14.25">
      <c r="A75" s="114">
        <f>A74+0.1</f>
        <v>13.2</v>
      </c>
      <c r="B75" s="37" t="s">
        <v>808</v>
      </c>
      <c r="C75" s="112" t="s">
        <v>756</v>
      </c>
      <c r="D75" s="113">
        <v>1</v>
      </c>
      <c r="E75" s="113">
        <v>2397</v>
      </c>
      <c r="F75" s="116">
        <f>(ROUND(E75*0%,0))</f>
        <v>0</v>
      </c>
      <c r="G75" s="467"/>
      <c r="H75" s="132">
        <f>(ROUND($D75*G75,0))</f>
        <v>0</v>
      </c>
    </row>
    <row r="76" spans="1:8" ht="14.25">
      <c r="A76" s="114">
        <f aca="true" t="shared" si="14" ref="A76:A81">A75+0.1</f>
        <v>13.299999999999999</v>
      </c>
      <c r="B76" s="37" t="s">
        <v>809</v>
      </c>
      <c r="C76" s="112" t="s">
        <v>756</v>
      </c>
      <c r="D76" s="113">
        <v>4</v>
      </c>
      <c r="E76" s="113">
        <v>2374</v>
      </c>
      <c r="F76" s="116">
        <f aca="true" t="shared" si="15" ref="F76:F81">(ROUND(E76*0%,0))</f>
        <v>0</v>
      </c>
      <c r="G76" s="467"/>
      <c r="H76" s="132">
        <f aca="true" t="shared" si="16" ref="H76:H81">(ROUND($D76*G76,0))</f>
        <v>0</v>
      </c>
    </row>
    <row r="77" spans="1:8" ht="14.25">
      <c r="A77" s="114">
        <f t="shared" si="14"/>
        <v>13.399999999999999</v>
      </c>
      <c r="B77" s="37" t="s">
        <v>810</v>
      </c>
      <c r="C77" s="112" t="s">
        <v>756</v>
      </c>
      <c r="D77" s="113">
        <v>4</v>
      </c>
      <c r="E77" s="113">
        <v>1336</v>
      </c>
      <c r="F77" s="116">
        <f t="shared" si="15"/>
        <v>0</v>
      </c>
      <c r="G77" s="467"/>
      <c r="H77" s="132">
        <f t="shared" si="16"/>
        <v>0</v>
      </c>
    </row>
    <row r="78" spans="1:8" ht="14.25">
      <c r="A78" s="114">
        <f t="shared" si="14"/>
        <v>13.499999999999998</v>
      </c>
      <c r="B78" s="37" t="s">
        <v>811</v>
      </c>
      <c r="C78" s="112" t="s">
        <v>756</v>
      </c>
      <c r="D78" s="113">
        <v>3</v>
      </c>
      <c r="E78" s="113">
        <v>434</v>
      </c>
      <c r="F78" s="116">
        <f t="shared" si="15"/>
        <v>0</v>
      </c>
      <c r="G78" s="467"/>
      <c r="H78" s="132">
        <f t="shared" si="16"/>
        <v>0</v>
      </c>
    </row>
    <row r="79" spans="1:8" ht="42.75">
      <c r="A79" s="111">
        <f>A73+1</f>
        <v>14</v>
      </c>
      <c r="B79" s="37" t="s">
        <v>812</v>
      </c>
      <c r="C79" s="112"/>
      <c r="D79" s="113"/>
      <c r="E79" s="113"/>
      <c r="F79" s="116"/>
      <c r="G79" s="467"/>
      <c r="H79" s="132"/>
    </row>
    <row r="80" spans="1:8" ht="14.25">
      <c r="A80" s="114">
        <f t="shared" si="14"/>
        <v>14.1</v>
      </c>
      <c r="B80" s="37" t="s">
        <v>813</v>
      </c>
      <c r="C80" s="112" t="s">
        <v>756</v>
      </c>
      <c r="D80" s="113">
        <v>12</v>
      </c>
      <c r="E80" s="113">
        <v>434</v>
      </c>
      <c r="F80" s="116">
        <f t="shared" si="15"/>
        <v>0</v>
      </c>
      <c r="G80" s="467"/>
      <c r="H80" s="132">
        <f t="shared" si="16"/>
        <v>0</v>
      </c>
    </row>
    <row r="81" spans="1:8" ht="14.25">
      <c r="A81" s="114">
        <f t="shared" si="14"/>
        <v>14.2</v>
      </c>
      <c r="B81" s="37" t="s">
        <v>814</v>
      </c>
      <c r="C81" s="112" t="s">
        <v>756</v>
      </c>
      <c r="D81" s="113">
        <v>1</v>
      </c>
      <c r="E81" s="113">
        <v>434</v>
      </c>
      <c r="F81" s="116">
        <f t="shared" si="15"/>
        <v>0</v>
      </c>
      <c r="G81" s="467"/>
      <c r="H81" s="132">
        <f t="shared" si="16"/>
        <v>0</v>
      </c>
    </row>
    <row r="82" spans="1:8" ht="14.25">
      <c r="A82" s="111">
        <f>A73+1</f>
        <v>14</v>
      </c>
      <c r="B82" s="37" t="s">
        <v>815</v>
      </c>
      <c r="C82" s="112" t="s">
        <v>756</v>
      </c>
      <c r="D82" s="113">
        <v>2</v>
      </c>
      <c r="E82" s="113">
        <v>1185</v>
      </c>
      <c r="F82" s="116">
        <f>(ROUND(E82*0%,0))</f>
        <v>0</v>
      </c>
      <c r="G82" s="467"/>
      <c r="H82" s="132">
        <f>(ROUND($D82*G82,0))</f>
        <v>0</v>
      </c>
    </row>
    <row r="83" spans="1:8" ht="28.5">
      <c r="A83" s="111">
        <f>A82+1</f>
        <v>15</v>
      </c>
      <c r="B83" s="37" t="s">
        <v>816</v>
      </c>
      <c r="C83" s="112" t="s">
        <v>756</v>
      </c>
      <c r="D83" s="113">
        <v>4</v>
      </c>
      <c r="E83" s="113">
        <v>468</v>
      </c>
      <c r="F83" s="116">
        <f>(ROUND(E83*0%,0))</f>
        <v>0</v>
      </c>
      <c r="G83" s="467"/>
      <c r="H83" s="132">
        <f>(ROUND($D83*G83,0))</f>
        <v>0</v>
      </c>
    </row>
    <row r="84" spans="1:8" ht="28.5">
      <c r="A84" s="111">
        <f>A83+1</f>
        <v>16</v>
      </c>
      <c r="B84" s="37" t="s">
        <v>817</v>
      </c>
      <c r="C84" s="112" t="s">
        <v>756</v>
      </c>
      <c r="D84" s="113">
        <v>5</v>
      </c>
      <c r="E84" s="113">
        <v>430</v>
      </c>
      <c r="F84" s="116">
        <f>(ROUND(E84*0%,0))</f>
        <v>0</v>
      </c>
      <c r="G84" s="467"/>
      <c r="H84" s="132">
        <f>(ROUND($D84*G84,0))</f>
        <v>0</v>
      </c>
    </row>
    <row r="85" spans="1:8" ht="57">
      <c r="A85" s="111">
        <f>A84+1</f>
        <v>17</v>
      </c>
      <c r="B85" s="37" t="s">
        <v>818</v>
      </c>
      <c r="C85" s="112" t="s">
        <v>756</v>
      </c>
      <c r="D85" s="113">
        <v>1</v>
      </c>
      <c r="E85" s="113">
        <v>7700</v>
      </c>
      <c r="F85" s="116">
        <f>(ROUND(E85*0%,0))</f>
        <v>0</v>
      </c>
      <c r="G85" s="467"/>
      <c r="H85" s="132">
        <f>(ROUND($D85*G85,0))</f>
        <v>0</v>
      </c>
    </row>
    <row r="86" spans="1:8" ht="14.25">
      <c r="A86" s="111">
        <f>A85+1</f>
        <v>18</v>
      </c>
      <c r="B86" s="37" t="s">
        <v>819</v>
      </c>
      <c r="C86" s="112" t="s">
        <v>756</v>
      </c>
      <c r="D86" s="113">
        <v>1</v>
      </c>
      <c r="E86" s="113">
        <v>1400</v>
      </c>
      <c r="F86" s="116">
        <f>(ROUND(E86*0%,0))</f>
        <v>0</v>
      </c>
      <c r="G86" s="467"/>
      <c r="H86" s="132">
        <f>(ROUND($D86*G86,0))</f>
        <v>0</v>
      </c>
    </row>
    <row r="87" spans="1:8" ht="71.25">
      <c r="A87" s="111">
        <f>A86+1</f>
        <v>19</v>
      </c>
      <c r="B87" s="37" t="s">
        <v>820</v>
      </c>
      <c r="C87" s="112"/>
      <c r="D87" s="113"/>
      <c r="E87" s="113"/>
      <c r="F87" s="116"/>
      <c r="G87" s="467"/>
      <c r="H87" s="132"/>
    </row>
    <row r="88" spans="1:8" ht="14.25">
      <c r="A88" s="114">
        <f>A87+0.1</f>
        <v>19.1</v>
      </c>
      <c r="B88" s="37" t="s">
        <v>821</v>
      </c>
      <c r="C88" s="112" t="s">
        <v>750</v>
      </c>
      <c r="D88" s="113">
        <v>10</v>
      </c>
      <c r="E88" s="113">
        <v>2850</v>
      </c>
      <c r="F88" s="116">
        <f aca="true" t="shared" si="17" ref="F88:F94">(ROUND(E88*0%,0))</f>
        <v>0</v>
      </c>
      <c r="G88" s="467"/>
      <c r="H88" s="132">
        <f aca="true" t="shared" si="18" ref="H88:H94">(ROUND($D88*G88,0))</f>
        <v>0</v>
      </c>
    </row>
    <row r="89" spans="1:8" ht="71.25">
      <c r="A89" s="111">
        <f>A87+1</f>
        <v>20</v>
      </c>
      <c r="B89" s="37" t="s">
        <v>822</v>
      </c>
      <c r="C89" s="112"/>
      <c r="D89" s="113"/>
      <c r="E89" s="113"/>
      <c r="F89" s="116"/>
      <c r="G89" s="467"/>
      <c r="H89" s="132"/>
    </row>
    <row r="90" spans="1:8" ht="14.25">
      <c r="A90" s="114">
        <f>A89+0.1</f>
        <v>20.1</v>
      </c>
      <c r="B90" s="37" t="s">
        <v>823</v>
      </c>
      <c r="C90" s="112" t="s">
        <v>824</v>
      </c>
      <c r="D90" s="113">
        <v>246400</v>
      </c>
      <c r="E90" s="113">
        <v>0.4</v>
      </c>
      <c r="F90" s="116">
        <f t="shared" si="17"/>
        <v>0</v>
      </c>
      <c r="G90" s="467"/>
      <c r="H90" s="132">
        <f t="shared" si="18"/>
        <v>0</v>
      </c>
    </row>
    <row r="91" spans="1:8" ht="28.5">
      <c r="A91" s="111">
        <f>A89+1</f>
        <v>21</v>
      </c>
      <c r="B91" s="37" t="s">
        <v>825</v>
      </c>
      <c r="C91" s="112"/>
      <c r="D91" s="113"/>
      <c r="E91" s="113"/>
      <c r="F91" s="116"/>
      <c r="G91" s="467"/>
      <c r="H91" s="132"/>
    </row>
    <row r="92" spans="1:8" ht="14.25">
      <c r="A92" s="114">
        <f>A91+0.1</f>
        <v>21.1</v>
      </c>
      <c r="B92" s="37" t="s">
        <v>826</v>
      </c>
      <c r="C92" s="112" t="s">
        <v>750</v>
      </c>
      <c r="D92" s="113">
        <v>7</v>
      </c>
      <c r="E92" s="113">
        <v>255</v>
      </c>
      <c r="F92" s="116">
        <f t="shared" si="17"/>
        <v>0</v>
      </c>
      <c r="G92" s="467"/>
      <c r="H92" s="132">
        <f t="shared" si="18"/>
        <v>0</v>
      </c>
    </row>
    <row r="93" spans="1:8" ht="28.5">
      <c r="A93" s="111">
        <f>A91+1</f>
        <v>22</v>
      </c>
      <c r="B93" s="37" t="s">
        <v>827</v>
      </c>
      <c r="C93" s="112" t="s">
        <v>756</v>
      </c>
      <c r="D93" s="113">
        <v>1</v>
      </c>
      <c r="E93" s="113">
        <v>3650</v>
      </c>
      <c r="F93" s="116">
        <f t="shared" si="17"/>
        <v>0</v>
      </c>
      <c r="G93" s="467"/>
      <c r="H93" s="132">
        <f t="shared" si="18"/>
        <v>0</v>
      </c>
    </row>
    <row r="94" spans="1:8" ht="45.75" customHeight="1">
      <c r="A94" s="111">
        <f>A93+1</f>
        <v>23</v>
      </c>
      <c r="B94" s="37" t="s">
        <v>828</v>
      </c>
      <c r="C94" s="112" t="s">
        <v>756</v>
      </c>
      <c r="D94" s="113">
        <v>1</v>
      </c>
      <c r="E94" s="113">
        <v>7750</v>
      </c>
      <c r="F94" s="116">
        <f t="shared" si="17"/>
        <v>0</v>
      </c>
      <c r="G94" s="467"/>
      <c r="H94" s="132">
        <f t="shared" si="18"/>
        <v>0</v>
      </c>
    </row>
    <row r="95" spans="1:8" ht="14.25">
      <c r="A95" s="111"/>
      <c r="B95" s="37"/>
      <c r="C95" s="112"/>
      <c r="D95" s="113"/>
      <c r="E95" s="113"/>
      <c r="F95" s="116"/>
      <c r="G95" s="467"/>
      <c r="H95" s="132"/>
    </row>
    <row r="96" spans="1:8" ht="15">
      <c r="A96" s="111"/>
      <c r="B96" s="71" t="s">
        <v>829</v>
      </c>
      <c r="C96" s="112"/>
      <c r="D96" s="113"/>
      <c r="E96" s="113"/>
      <c r="F96" s="116"/>
      <c r="G96" s="467"/>
      <c r="H96" s="132"/>
    </row>
    <row r="97" spans="1:8" ht="42.75">
      <c r="A97" s="111">
        <f>A94+1</f>
        <v>24</v>
      </c>
      <c r="B97" s="37" t="s">
        <v>806</v>
      </c>
      <c r="C97" s="112"/>
      <c r="D97" s="113"/>
      <c r="E97" s="113"/>
      <c r="F97" s="116"/>
      <c r="G97" s="467"/>
      <c r="H97" s="132"/>
    </row>
    <row r="98" spans="1:8" ht="14.25">
      <c r="A98" s="114">
        <f>A97+0.1</f>
        <v>24.1</v>
      </c>
      <c r="B98" s="37" t="s">
        <v>808</v>
      </c>
      <c r="C98" s="112" t="s">
        <v>756</v>
      </c>
      <c r="D98" s="113">
        <v>1</v>
      </c>
      <c r="E98" s="113">
        <v>2397</v>
      </c>
      <c r="F98" s="116">
        <f>(ROUND(E98*0%,0))</f>
        <v>0</v>
      </c>
      <c r="G98" s="467"/>
      <c r="H98" s="132">
        <f>(ROUND($D98*G98,0))</f>
        <v>0</v>
      </c>
    </row>
    <row r="99" spans="1:8" ht="14.25">
      <c r="A99" s="111">
        <f>A97+1</f>
        <v>25</v>
      </c>
      <c r="B99" s="37" t="s">
        <v>815</v>
      </c>
      <c r="C99" s="112" t="s">
        <v>756</v>
      </c>
      <c r="D99" s="113">
        <v>2</v>
      </c>
      <c r="E99" s="113">
        <v>1185</v>
      </c>
      <c r="F99" s="116">
        <f>(ROUND(E99*0%,0))</f>
        <v>0</v>
      </c>
      <c r="G99" s="467"/>
      <c r="H99" s="132">
        <f>(ROUND($D99*G99,0))</f>
        <v>0</v>
      </c>
    </row>
    <row r="100" spans="1:8" ht="28.5">
      <c r="A100" s="111">
        <f>A99+1</f>
        <v>26</v>
      </c>
      <c r="B100" s="37" t="s">
        <v>816</v>
      </c>
      <c r="C100" s="112" t="s">
        <v>756</v>
      </c>
      <c r="D100" s="113">
        <v>4</v>
      </c>
      <c r="E100" s="113">
        <v>468</v>
      </c>
      <c r="F100" s="116">
        <f>(ROUND(E100*0%,0))</f>
        <v>0</v>
      </c>
      <c r="G100" s="467"/>
      <c r="H100" s="132">
        <f>(ROUND($D100*G100,0))</f>
        <v>0</v>
      </c>
    </row>
    <row r="101" spans="1:8" ht="28.5">
      <c r="A101" s="111">
        <f>A100+1</f>
        <v>27</v>
      </c>
      <c r="B101" s="37" t="s">
        <v>817</v>
      </c>
      <c r="C101" s="112" t="s">
        <v>756</v>
      </c>
      <c r="D101" s="113">
        <v>5</v>
      </c>
      <c r="E101" s="113">
        <v>430</v>
      </c>
      <c r="F101" s="116">
        <f>(ROUND(E101*0%,0))</f>
        <v>0</v>
      </c>
      <c r="G101" s="467"/>
      <c r="H101" s="132">
        <f>(ROUND($D101*G101,0))</f>
        <v>0</v>
      </c>
    </row>
    <row r="102" spans="1:8" ht="71.25">
      <c r="A102" s="111">
        <f>A101+1</f>
        <v>28</v>
      </c>
      <c r="B102" s="37" t="s">
        <v>820</v>
      </c>
      <c r="C102" s="112"/>
      <c r="D102" s="113"/>
      <c r="E102" s="113"/>
      <c r="F102" s="116"/>
      <c r="G102" s="467"/>
      <c r="H102" s="132"/>
    </row>
    <row r="103" spans="1:8" ht="14.25">
      <c r="A103" s="114">
        <f>A102+0.1</f>
        <v>28.1</v>
      </c>
      <c r="B103" s="37" t="s">
        <v>830</v>
      </c>
      <c r="C103" s="112" t="s">
        <v>750</v>
      </c>
      <c r="D103" s="113">
        <v>3</v>
      </c>
      <c r="E103" s="113">
        <v>2850</v>
      </c>
      <c r="F103" s="116">
        <f>(ROUND(E103*0%,0))</f>
        <v>0</v>
      </c>
      <c r="G103" s="467"/>
      <c r="H103" s="132">
        <f>(ROUND($D103*G103,0))</f>
        <v>0</v>
      </c>
    </row>
    <row r="104" spans="1:8" ht="71.25">
      <c r="A104" s="111">
        <f>A102+1</f>
        <v>29</v>
      </c>
      <c r="B104" s="37" t="s">
        <v>822</v>
      </c>
      <c r="C104" s="112"/>
      <c r="D104" s="113"/>
      <c r="E104" s="113"/>
      <c r="F104" s="116"/>
      <c r="G104" s="467"/>
      <c r="H104" s="132"/>
    </row>
    <row r="105" spans="1:8" ht="14.25">
      <c r="A105" s="114">
        <f>A104+0.1</f>
        <v>29.1</v>
      </c>
      <c r="B105" s="37" t="s">
        <v>823</v>
      </c>
      <c r="C105" s="112" t="s">
        <v>824</v>
      </c>
      <c r="D105" s="113">
        <v>65000</v>
      </c>
      <c r="E105" s="113">
        <v>0.4</v>
      </c>
      <c r="F105" s="116">
        <f>(ROUND(E105*0%,0))</f>
        <v>0</v>
      </c>
      <c r="G105" s="467"/>
      <c r="H105" s="132">
        <f>(ROUND($D105*G105,0))</f>
        <v>0</v>
      </c>
    </row>
    <row r="106" spans="1:8" ht="42.75">
      <c r="A106" s="111">
        <f>A104+1</f>
        <v>30</v>
      </c>
      <c r="B106" s="37" t="s">
        <v>806</v>
      </c>
      <c r="C106" s="112"/>
      <c r="D106" s="113"/>
      <c r="E106" s="113"/>
      <c r="F106" s="116"/>
      <c r="G106" s="467"/>
      <c r="H106" s="132"/>
    </row>
    <row r="107" spans="1:8" ht="14.25">
      <c r="A107" s="114">
        <f>A106+0.1</f>
        <v>30.1</v>
      </c>
      <c r="B107" s="37" t="s">
        <v>810</v>
      </c>
      <c r="C107" s="112" t="s">
        <v>756</v>
      </c>
      <c r="D107" s="113">
        <v>4</v>
      </c>
      <c r="E107" s="113">
        <v>1336</v>
      </c>
      <c r="F107" s="116">
        <f>(ROUND(E107*0%,0))</f>
        <v>0</v>
      </c>
      <c r="G107" s="467"/>
      <c r="H107" s="132">
        <f>(ROUND($D107*G107,0))</f>
        <v>0</v>
      </c>
    </row>
    <row r="108" spans="1:8" ht="14.25">
      <c r="A108" s="114"/>
      <c r="B108" s="37"/>
      <c r="C108" s="112"/>
      <c r="D108" s="113"/>
      <c r="E108" s="113"/>
      <c r="F108" s="116"/>
      <c r="G108" s="467"/>
      <c r="H108" s="132"/>
    </row>
    <row r="109" spans="1:8" ht="15">
      <c r="A109" s="136"/>
      <c r="B109" s="71" t="s">
        <v>831</v>
      </c>
      <c r="C109" s="112"/>
      <c r="D109" s="113"/>
      <c r="E109" s="113"/>
      <c r="F109" s="116"/>
      <c r="G109" s="467"/>
      <c r="H109" s="132"/>
    </row>
    <row r="110" spans="1:8" ht="42" customHeight="1">
      <c r="A110" s="111">
        <f>A106+1</f>
        <v>31</v>
      </c>
      <c r="B110" s="37" t="s">
        <v>832</v>
      </c>
      <c r="C110" s="112"/>
      <c r="D110" s="113"/>
      <c r="E110" s="113"/>
      <c r="F110" s="116"/>
      <c r="G110" s="467"/>
      <c r="H110" s="132"/>
    </row>
    <row r="111" spans="1:8" ht="14.25">
      <c r="A111" s="111"/>
      <c r="B111" s="37" t="s">
        <v>833</v>
      </c>
      <c r="C111" s="112"/>
      <c r="D111" s="113"/>
      <c r="E111" s="113"/>
      <c r="F111" s="116"/>
      <c r="G111" s="467"/>
      <c r="H111" s="132"/>
    </row>
    <row r="112" spans="1:8" ht="14.25">
      <c r="A112" s="114">
        <f>A110+0.1</f>
        <v>31.1</v>
      </c>
      <c r="B112" s="37" t="s">
        <v>834</v>
      </c>
      <c r="C112" s="112" t="s">
        <v>756</v>
      </c>
      <c r="D112" s="115">
        <v>8</v>
      </c>
      <c r="E112" s="113">
        <v>1800</v>
      </c>
      <c r="F112" s="116">
        <f aca="true" t="shared" si="19" ref="F112:F118">(ROUND(E112*0%,0))</f>
        <v>0</v>
      </c>
      <c r="G112" s="467"/>
      <c r="H112" s="132">
        <f aca="true" t="shared" si="20" ref="H112:H118">(ROUND($D112*G112,0))</f>
        <v>0</v>
      </c>
    </row>
    <row r="113" spans="1:8" ht="42.75">
      <c r="A113" s="114">
        <f aca="true" t="shared" si="21" ref="A113:A118">A112+0.1</f>
        <v>31.200000000000003</v>
      </c>
      <c r="B113" s="37" t="s">
        <v>835</v>
      </c>
      <c r="C113" s="112" t="s">
        <v>756</v>
      </c>
      <c r="D113" s="115">
        <v>8</v>
      </c>
      <c r="E113" s="113">
        <v>3330</v>
      </c>
      <c r="F113" s="116">
        <f t="shared" si="19"/>
        <v>0</v>
      </c>
      <c r="G113" s="467"/>
      <c r="H113" s="132">
        <f t="shared" si="20"/>
        <v>0</v>
      </c>
    </row>
    <row r="114" spans="1:8" ht="42.75">
      <c r="A114" s="111">
        <f>A110+1</f>
        <v>32</v>
      </c>
      <c r="B114" s="37" t="s">
        <v>806</v>
      </c>
      <c r="C114" s="112"/>
      <c r="D114" s="115"/>
      <c r="E114" s="113"/>
      <c r="F114" s="116"/>
      <c r="G114" s="467"/>
      <c r="H114" s="132"/>
    </row>
    <row r="115" spans="1:9" ht="14.25">
      <c r="A115" s="114">
        <f t="shared" si="21"/>
        <v>32.1</v>
      </c>
      <c r="B115" s="37" t="s">
        <v>836</v>
      </c>
      <c r="C115" s="112" t="s">
        <v>756</v>
      </c>
      <c r="D115" s="115">
        <v>276</v>
      </c>
      <c r="E115" s="113">
        <v>434</v>
      </c>
      <c r="F115" s="116">
        <f t="shared" si="19"/>
        <v>0</v>
      </c>
      <c r="G115" s="467"/>
      <c r="H115" s="132">
        <f t="shared" si="20"/>
        <v>0</v>
      </c>
      <c r="I115" s="17">
        <f>12*7</f>
        <v>84</v>
      </c>
    </row>
    <row r="116" spans="1:8" ht="14.25">
      <c r="A116" s="114">
        <f t="shared" si="21"/>
        <v>32.2</v>
      </c>
      <c r="B116" s="37" t="s">
        <v>810</v>
      </c>
      <c r="C116" s="112" t="s">
        <v>756</v>
      </c>
      <c r="D116" s="115">
        <v>5</v>
      </c>
      <c r="E116" s="113">
        <v>1336</v>
      </c>
      <c r="F116" s="116">
        <f t="shared" si="19"/>
        <v>0</v>
      </c>
      <c r="G116" s="467"/>
      <c r="H116" s="132">
        <f t="shared" si="20"/>
        <v>0</v>
      </c>
    </row>
    <row r="117" spans="1:8" ht="14.25">
      <c r="A117" s="114">
        <f t="shared" si="21"/>
        <v>32.300000000000004</v>
      </c>
      <c r="B117" s="37" t="s">
        <v>837</v>
      </c>
      <c r="C117" s="112" t="s">
        <v>756</v>
      </c>
      <c r="D117" s="115">
        <v>4</v>
      </c>
      <c r="E117" s="113">
        <v>2374</v>
      </c>
      <c r="F117" s="116">
        <f t="shared" si="19"/>
        <v>0</v>
      </c>
      <c r="G117" s="467"/>
      <c r="H117" s="132">
        <f t="shared" si="20"/>
        <v>0</v>
      </c>
    </row>
    <row r="118" spans="1:8" ht="14.25">
      <c r="A118" s="114">
        <f t="shared" si="21"/>
        <v>32.400000000000006</v>
      </c>
      <c r="B118" s="37" t="s">
        <v>807</v>
      </c>
      <c r="C118" s="112" t="s">
        <v>756</v>
      </c>
      <c r="D118" s="115">
        <v>8</v>
      </c>
      <c r="E118" s="113">
        <v>2397</v>
      </c>
      <c r="F118" s="116">
        <f t="shared" si="19"/>
        <v>0</v>
      </c>
      <c r="G118" s="467"/>
      <c r="H118" s="132">
        <f t="shared" si="20"/>
        <v>0</v>
      </c>
    </row>
    <row r="119" spans="1:8" ht="28.5">
      <c r="A119" s="111">
        <f>A114+1</f>
        <v>33</v>
      </c>
      <c r="B119" s="37" t="s">
        <v>838</v>
      </c>
      <c r="C119" s="112"/>
      <c r="D119" s="115"/>
      <c r="E119" s="113"/>
      <c r="F119" s="116"/>
      <c r="G119" s="467"/>
      <c r="H119" s="132"/>
    </row>
    <row r="120" spans="1:8" ht="14.25">
      <c r="A120" s="114">
        <f>A119+0.1</f>
        <v>33.1</v>
      </c>
      <c r="B120" s="37" t="s">
        <v>839</v>
      </c>
      <c r="C120" s="112" t="s">
        <v>756</v>
      </c>
      <c r="D120" s="115">
        <v>1</v>
      </c>
      <c r="E120" s="113">
        <v>3700</v>
      </c>
      <c r="F120" s="116">
        <f>(ROUND(E120*0%,0))</f>
        <v>0</v>
      </c>
      <c r="G120" s="467"/>
      <c r="H120" s="132">
        <f>(ROUND($D120*G120,0))</f>
        <v>0</v>
      </c>
    </row>
    <row r="121" spans="1:8" ht="14.25">
      <c r="A121" s="114">
        <f>A120+0.1</f>
        <v>33.2</v>
      </c>
      <c r="B121" s="37" t="s">
        <v>840</v>
      </c>
      <c r="C121" s="112" t="s">
        <v>756</v>
      </c>
      <c r="D121" s="115">
        <v>5</v>
      </c>
      <c r="E121" s="113">
        <v>3850</v>
      </c>
      <c r="F121" s="116">
        <f>(ROUND(E121*0%,0))</f>
        <v>0</v>
      </c>
      <c r="G121" s="467"/>
      <c r="H121" s="132">
        <f>(ROUND($D121*G121,0))</f>
        <v>0</v>
      </c>
    </row>
    <row r="122" spans="1:8" ht="14.25">
      <c r="A122" s="114">
        <f>A121+0.1</f>
        <v>33.300000000000004</v>
      </c>
      <c r="B122" s="37" t="s">
        <v>841</v>
      </c>
      <c r="C122" s="112" t="s">
        <v>756</v>
      </c>
      <c r="D122" s="115">
        <v>2</v>
      </c>
      <c r="E122" s="113">
        <v>3850</v>
      </c>
      <c r="F122" s="116">
        <f>(ROUND(E122*0%,0))</f>
        <v>0</v>
      </c>
      <c r="G122" s="467"/>
      <c r="H122" s="132">
        <f>(ROUND($D122*G122,0))</f>
        <v>0</v>
      </c>
    </row>
    <row r="123" spans="1:8" ht="14.25" customHeight="1">
      <c r="A123" s="114">
        <f>A122+0.1</f>
        <v>33.400000000000006</v>
      </c>
      <c r="B123" s="37" t="s">
        <v>842</v>
      </c>
      <c r="C123" s="112" t="s">
        <v>756</v>
      </c>
      <c r="D123" s="115">
        <v>24</v>
      </c>
      <c r="E123" s="113">
        <v>4100</v>
      </c>
      <c r="F123" s="116">
        <f>(ROUND(E123*0%,0))</f>
        <v>0</v>
      </c>
      <c r="G123" s="467"/>
      <c r="H123" s="132">
        <f>(ROUND($D123*G123,0))</f>
        <v>0</v>
      </c>
    </row>
    <row r="124" spans="1:8" ht="96" customHeight="1">
      <c r="A124" s="111">
        <f>A119+1</f>
        <v>34</v>
      </c>
      <c r="B124" s="37" t="s">
        <v>843</v>
      </c>
      <c r="C124" s="112" t="s">
        <v>756</v>
      </c>
      <c r="D124" s="115">
        <v>1</v>
      </c>
      <c r="E124" s="113">
        <v>4100</v>
      </c>
      <c r="F124" s="116">
        <f>(ROUND(E124*0%,0))</f>
        <v>0</v>
      </c>
      <c r="G124" s="467"/>
      <c r="H124" s="132">
        <f>(ROUND($D124*G124,0))</f>
        <v>0</v>
      </c>
    </row>
    <row r="125" spans="1:8" ht="14.25">
      <c r="A125" s="114"/>
      <c r="B125" s="37"/>
      <c r="C125" s="112"/>
      <c r="D125" s="113"/>
      <c r="E125" s="113"/>
      <c r="F125" s="113"/>
      <c r="G125" s="466"/>
      <c r="H125" s="134"/>
    </row>
    <row r="126" spans="1:8" ht="24.75" customHeight="1">
      <c r="A126" s="122"/>
      <c r="B126" s="124" t="s">
        <v>844</v>
      </c>
      <c r="C126" s="123"/>
      <c r="D126" s="123"/>
      <c r="E126" s="123"/>
      <c r="F126" s="123"/>
      <c r="G126" s="468"/>
      <c r="H126" s="135">
        <f>SUM(H70:H125)</f>
        <v>0</v>
      </c>
    </row>
    <row r="127" spans="1:8" ht="14.25">
      <c r="A127" s="111"/>
      <c r="B127" s="37"/>
      <c r="C127" s="112"/>
      <c r="D127" s="113"/>
      <c r="E127" s="113"/>
      <c r="F127" s="113"/>
      <c r="G127" s="466"/>
      <c r="H127" s="130"/>
    </row>
    <row r="128" spans="1:8" ht="15">
      <c r="A128" s="129" t="s">
        <v>28</v>
      </c>
      <c r="B128" s="71" t="s">
        <v>734</v>
      </c>
      <c r="C128" s="112"/>
      <c r="D128" s="113"/>
      <c r="E128" s="113"/>
      <c r="F128" s="113"/>
      <c r="G128" s="466"/>
      <c r="H128" s="131"/>
    </row>
    <row r="129" spans="1:8" ht="156.75">
      <c r="A129" s="111">
        <f>A124+1</f>
        <v>35</v>
      </c>
      <c r="B129" s="37" t="s">
        <v>845</v>
      </c>
      <c r="C129" s="112" t="s">
        <v>756</v>
      </c>
      <c r="D129" s="115">
        <v>6</v>
      </c>
      <c r="E129" s="113">
        <v>2999.7</v>
      </c>
      <c r="F129" s="116">
        <f>(ROUND(E129*0%,0))</f>
        <v>0</v>
      </c>
      <c r="G129" s="467"/>
      <c r="H129" s="132">
        <f>(ROUND($D129*G129,0))</f>
        <v>0</v>
      </c>
    </row>
    <row r="130" spans="1:8" ht="28.5">
      <c r="A130" s="111">
        <f>A129+1</f>
        <v>36</v>
      </c>
      <c r="B130" s="37" t="s">
        <v>846</v>
      </c>
      <c r="C130" s="112"/>
      <c r="D130" s="115"/>
      <c r="E130" s="113"/>
      <c r="F130" s="113"/>
      <c r="G130" s="466"/>
      <c r="H130" s="131"/>
    </row>
    <row r="131" spans="1:8" ht="14.25">
      <c r="A131" s="114">
        <f>A130+0.1</f>
        <v>36.1</v>
      </c>
      <c r="B131" s="37" t="s">
        <v>847</v>
      </c>
      <c r="C131" s="112" t="s">
        <v>750</v>
      </c>
      <c r="D131" s="115">
        <v>110</v>
      </c>
      <c r="E131" s="113">
        <v>75</v>
      </c>
      <c r="F131" s="116">
        <f>(ROUND(E131*0%,0))</f>
        <v>0</v>
      </c>
      <c r="G131" s="467"/>
      <c r="H131" s="132">
        <f>(ROUND($D131*G131,0))</f>
        <v>0</v>
      </c>
    </row>
    <row r="132" spans="1:8" ht="14.25">
      <c r="A132" s="114">
        <f>A131+0.1</f>
        <v>36.2</v>
      </c>
      <c r="B132" s="37" t="s">
        <v>848</v>
      </c>
      <c r="C132" s="112" t="s">
        <v>750</v>
      </c>
      <c r="D132" s="115">
        <v>45</v>
      </c>
      <c r="E132" s="113">
        <v>115</v>
      </c>
      <c r="F132" s="116">
        <f>(ROUND(E132*0%,0))</f>
        <v>0</v>
      </c>
      <c r="G132" s="467"/>
      <c r="H132" s="132">
        <f>(ROUND($D132*G132,0))</f>
        <v>0</v>
      </c>
    </row>
    <row r="133" spans="1:8" ht="42.75">
      <c r="A133" s="111">
        <f>A130+1</f>
        <v>37</v>
      </c>
      <c r="B133" s="37" t="s">
        <v>849</v>
      </c>
      <c r="C133" s="112"/>
      <c r="D133" s="115"/>
      <c r="E133" s="113"/>
      <c r="F133" s="113"/>
      <c r="G133" s="466"/>
      <c r="H133" s="131"/>
    </row>
    <row r="134" spans="1:8" ht="14.25">
      <c r="A134" s="114">
        <f>A133+0.1</f>
        <v>37.1</v>
      </c>
      <c r="B134" s="37" t="s">
        <v>850</v>
      </c>
      <c r="C134" s="112" t="s">
        <v>750</v>
      </c>
      <c r="D134" s="115">
        <v>105</v>
      </c>
      <c r="E134" s="113">
        <v>895</v>
      </c>
      <c r="F134" s="116">
        <f>(ROUND(E134*0%,0))</f>
        <v>0</v>
      </c>
      <c r="G134" s="467"/>
      <c r="H134" s="132">
        <f>(ROUND($D134*G134,0))</f>
        <v>0</v>
      </c>
    </row>
    <row r="135" spans="1:8" ht="14.25">
      <c r="A135" s="114">
        <f>A134+0.1</f>
        <v>37.2</v>
      </c>
      <c r="B135" s="37" t="s">
        <v>851</v>
      </c>
      <c r="C135" s="112" t="s">
        <v>750</v>
      </c>
      <c r="D135" s="115">
        <v>250</v>
      </c>
      <c r="E135" s="113">
        <v>895</v>
      </c>
      <c r="F135" s="116">
        <f>(ROUND(E135*0%,0))</f>
        <v>0</v>
      </c>
      <c r="G135" s="467"/>
      <c r="H135" s="132">
        <f>(ROUND($D135*G135,0))</f>
        <v>0</v>
      </c>
    </row>
    <row r="136" spans="1:8" ht="42.75">
      <c r="A136" s="114"/>
      <c r="B136" s="37" t="s">
        <v>852</v>
      </c>
      <c r="C136" s="112"/>
      <c r="D136" s="115"/>
      <c r="E136" s="113"/>
      <c r="F136" s="113"/>
      <c r="G136" s="466"/>
      <c r="H136" s="131"/>
    </row>
    <row r="137" spans="1:8" ht="14.25">
      <c r="A137" s="114">
        <f>A134+0.1</f>
        <v>37.2</v>
      </c>
      <c r="B137" s="37" t="s">
        <v>853</v>
      </c>
      <c r="C137" s="112" t="s">
        <v>750</v>
      </c>
      <c r="D137" s="115">
        <v>300</v>
      </c>
      <c r="E137" s="113">
        <v>895</v>
      </c>
      <c r="F137" s="116">
        <f>(ROUND(E137*0%,0))</f>
        <v>0</v>
      </c>
      <c r="G137" s="467"/>
      <c r="H137" s="132">
        <f>(ROUND($D137*G137,0))</f>
        <v>0</v>
      </c>
    </row>
    <row r="138" spans="1:8" ht="28.5">
      <c r="A138" s="111">
        <f>A133+1</f>
        <v>38</v>
      </c>
      <c r="B138" s="37" t="s">
        <v>854</v>
      </c>
      <c r="C138" s="112"/>
      <c r="D138" s="115"/>
      <c r="E138" s="113"/>
      <c r="F138" s="113"/>
      <c r="G138" s="466"/>
      <c r="H138" s="131"/>
    </row>
    <row r="139" spans="1:8" ht="14.25">
      <c r="A139" s="111"/>
      <c r="B139" s="37" t="s">
        <v>855</v>
      </c>
      <c r="C139" s="112"/>
      <c r="D139" s="115"/>
      <c r="E139" s="113"/>
      <c r="F139" s="113"/>
      <c r="G139" s="467"/>
      <c r="H139" s="131"/>
    </row>
    <row r="140" spans="1:8" ht="14.25">
      <c r="A140" s="114">
        <f>A138+0.1</f>
        <v>38.1</v>
      </c>
      <c r="B140" s="37" t="s">
        <v>856</v>
      </c>
      <c r="C140" s="112" t="s">
        <v>750</v>
      </c>
      <c r="D140" s="115">
        <v>105</v>
      </c>
      <c r="E140" s="113">
        <v>43</v>
      </c>
      <c r="F140" s="116">
        <f>(ROUND(E140*0%,0))</f>
        <v>0</v>
      </c>
      <c r="G140" s="467"/>
      <c r="H140" s="132">
        <f>(ROUND($D140*G140,0))</f>
        <v>0</v>
      </c>
    </row>
    <row r="141" spans="1:8" ht="14.25">
      <c r="A141" s="114">
        <f>A140+0.1</f>
        <v>38.2</v>
      </c>
      <c r="B141" s="37" t="s">
        <v>857</v>
      </c>
      <c r="C141" s="112" t="s">
        <v>750</v>
      </c>
      <c r="D141" s="115">
        <v>550</v>
      </c>
      <c r="E141" s="113">
        <v>43</v>
      </c>
      <c r="F141" s="116">
        <f>(ROUND(E141*0%,0))</f>
        <v>0</v>
      </c>
      <c r="G141" s="467"/>
      <c r="H141" s="132">
        <f>(ROUND($D141*G141,0))</f>
        <v>0</v>
      </c>
    </row>
    <row r="142" spans="1:8" ht="28.5">
      <c r="A142" s="111">
        <f>A138+1</f>
        <v>39</v>
      </c>
      <c r="B142" s="37" t="s">
        <v>858</v>
      </c>
      <c r="C142" s="112"/>
      <c r="D142" s="115"/>
      <c r="E142" s="113"/>
      <c r="F142" s="113"/>
      <c r="G142" s="466"/>
      <c r="H142" s="131"/>
    </row>
    <row r="143" spans="1:8" ht="14.25">
      <c r="A143" s="114">
        <f>A142+0.1</f>
        <v>39.1</v>
      </c>
      <c r="B143" s="37" t="s">
        <v>859</v>
      </c>
      <c r="C143" s="112" t="s">
        <v>750</v>
      </c>
      <c r="D143" s="115">
        <v>15</v>
      </c>
      <c r="E143" s="113">
        <v>335</v>
      </c>
      <c r="F143" s="116">
        <f>(ROUND(E143*0%,0))</f>
        <v>0</v>
      </c>
      <c r="G143" s="467"/>
      <c r="H143" s="132">
        <f>(ROUND($D143*G143,0))</f>
        <v>0</v>
      </c>
    </row>
    <row r="144" spans="1:8" ht="14.25">
      <c r="A144" s="114">
        <f>A143+0.1</f>
        <v>39.2</v>
      </c>
      <c r="B144" s="37" t="s">
        <v>860</v>
      </c>
      <c r="C144" s="112" t="s">
        <v>750</v>
      </c>
      <c r="D144" s="115">
        <v>15</v>
      </c>
      <c r="E144" s="113">
        <v>335</v>
      </c>
      <c r="F144" s="116">
        <f>(ROUND(E144*0%,0))</f>
        <v>0</v>
      </c>
      <c r="G144" s="467"/>
      <c r="H144" s="132">
        <f>(ROUND($D144*G144,0))</f>
        <v>0</v>
      </c>
    </row>
    <row r="145" spans="1:8" ht="14.25">
      <c r="A145" s="111">
        <f>A142+1</f>
        <v>40</v>
      </c>
      <c r="B145" s="37" t="s">
        <v>861</v>
      </c>
      <c r="C145" s="112"/>
      <c r="D145" s="115"/>
      <c r="E145" s="113"/>
      <c r="F145" s="113"/>
      <c r="G145" s="467"/>
      <c r="H145" s="131"/>
    </row>
    <row r="146" spans="1:8" ht="14.25">
      <c r="A146" s="114">
        <f>A145+0.1</f>
        <v>40.1</v>
      </c>
      <c r="B146" s="37" t="s">
        <v>862</v>
      </c>
      <c r="C146" s="112" t="s">
        <v>756</v>
      </c>
      <c r="D146" s="115">
        <v>35</v>
      </c>
      <c r="E146" s="113">
        <v>84</v>
      </c>
      <c r="F146" s="116">
        <f>(ROUND(E146*0%,0))</f>
        <v>0</v>
      </c>
      <c r="G146" s="467"/>
      <c r="H146" s="132">
        <f>(ROUND($D146*G146,0))</f>
        <v>0</v>
      </c>
    </row>
    <row r="147" spans="1:8" ht="14.25">
      <c r="A147" s="114">
        <f>A146+0.1</f>
        <v>40.2</v>
      </c>
      <c r="B147" s="37" t="s">
        <v>863</v>
      </c>
      <c r="C147" s="112" t="s">
        <v>756</v>
      </c>
      <c r="D147" s="115">
        <v>6</v>
      </c>
      <c r="E147" s="113">
        <v>255</v>
      </c>
      <c r="F147" s="116">
        <f>(ROUND(E147*0%,0))</f>
        <v>0</v>
      </c>
      <c r="G147" s="467"/>
      <c r="H147" s="132">
        <f>(ROUND($D147*G147,0))</f>
        <v>0</v>
      </c>
    </row>
    <row r="148" spans="1:8" ht="28.5">
      <c r="A148" s="111">
        <f>A145+1</f>
        <v>41</v>
      </c>
      <c r="B148" s="37" t="s">
        <v>864</v>
      </c>
      <c r="C148" s="112"/>
      <c r="D148" s="115"/>
      <c r="E148" s="113"/>
      <c r="F148" s="113"/>
      <c r="G148" s="467"/>
      <c r="H148" s="131"/>
    </row>
    <row r="149" spans="1:8" ht="14.25">
      <c r="A149" s="114">
        <f aca="true" t="shared" si="22" ref="A149:A158">A148+0.1</f>
        <v>41.1</v>
      </c>
      <c r="B149" s="37" t="s">
        <v>865</v>
      </c>
      <c r="C149" s="112" t="s">
        <v>750</v>
      </c>
      <c r="D149" s="115">
        <v>25</v>
      </c>
      <c r="E149" s="113">
        <v>425</v>
      </c>
      <c r="F149" s="116">
        <f>(ROUND(E149*0%,0))</f>
        <v>0</v>
      </c>
      <c r="G149" s="467"/>
      <c r="H149" s="132">
        <f>(ROUND($D149*G149,0))</f>
        <v>0</v>
      </c>
    </row>
    <row r="150" spans="1:8" ht="14.25">
      <c r="A150" s="114">
        <f t="shared" si="22"/>
        <v>41.2</v>
      </c>
      <c r="B150" s="37" t="s">
        <v>866</v>
      </c>
      <c r="C150" s="112" t="s">
        <v>750</v>
      </c>
      <c r="D150" s="115">
        <v>15</v>
      </c>
      <c r="E150" s="113">
        <v>530</v>
      </c>
      <c r="F150" s="116">
        <f>(ROUND(E150*0%,0))</f>
        <v>0</v>
      </c>
      <c r="G150" s="467"/>
      <c r="H150" s="132">
        <f>(ROUND($D150*G150,0))</f>
        <v>0</v>
      </c>
    </row>
    <row r="151" spans="1:8" ht="14.25">
      <c r="A151" s="111">
        <f>A148+1</f>
        <v>42</v>
      </c>
      <c r="B151" s="37" t="s">
        <v>867</v>
      </c>
      <c r="C151" s="112"/>
      <c r="D151" s="115"/>
      <c r="E151" s="113"/>
      <c r="F151" s="113"/>
      <c r="G151" s="467"/>
      <c r="H151" s="131"/>
    </row>
    <row r="152" spans="1:8" ht="14.25">
      <c r="A152" s="114">
        <f t="shared" si="22"/>
        <v>42.1</v>
      </c>
      <c r="B152" s="37" t="s">
        <v>868</v>
      </c>
      <c r="C152" s="112" t="s">
        <v>756</v>
      </c>
      <c r="D152" s="115">
        <v>720</v>
      </c>
      <c r="E152" s="113">
        <v>3</v>
      </c>
      <c r="F152" s="116">
        <f aca="true" t="shared" si="23" ref="F152:F158">(ROUND(E152*0%,0))</f>
        <v>0</v>
      </c>
      <c r="G152" s="467"/>
      <c r="H152" s="132">
        <f aca="true" t="shared" si="24" ref="H152:H158">(ROUND($D152*G152,0))</f>
        <v>0</v>
      </c>
    </row>
    <row r="153" spans="1:8" ht="14.25">
      <c r="A153" s="114">
        <f t="shared" si="22"/>
        <v>42.2</v>
      </c>
      <c r="B153" s="37" t="s">
        <v>869</v>
      </c>
      <c r="C153" s="112" t="s">
        <v>756</v>
      </c>
      <c r="D153" s="115">
        <v>720</v>
      </c>
      <c r="E153" s="113">
        <v>4</v>
      </c>
      <c r="F153" s="116">
        <f t="shared" si="23"/>
        <v>0</v>
      </c>
      <c r="G153" s="467"/>
      <c r="H153" s="132">
        <f t="shared" si="24"/>
        <v>0</v>
      </c>
    </row>
    <row r="154" spans="1:8" ht="14.25">
      <c r="A154" s="114">
        <f t="shared" si="22"/>
        <v>42.300000000000004</v>
      </c>
      <c r="B154" s="37" t="s">
        <v>870</v>
      </c>
      <c r="C154" s="112" t="s">
        <v>756</v>
      </c>
      <c r="D154" s="115">
        <v>360</v>
      </c>
      <c r="E154" s="113">
        <v>7</v>
      </c>
      <c r="F154" s="116">
        <f t="shared" si="23"/>
        <v>0</v>
      </c>
      <c r="G154" s="467"/>
      <c r="H154" s="132">
        <f t="shared" si="24"/>
        <v>0</v>
      </c>
    </row>
    <row r="155" spans="1:8" ht="14.25">
      <c r="A155" s="114">
        <f t="shared" si="22"/>
        <v>42.400000000000006</v>
      </c>
      <c r="B155" s="37" t="s">
        <v>871</v>
      </c>
      <c r="C155" s="112" t="s">
        <v>756</v>
      </c>
      <c r="D155" s="115">
        <v>75</v>
      </c>
      <c r="E155" s="113">
        <v>7</v>
      </c>
      <c r="F155" s="116">
        <f t="shared" si="23"/>
        <v>0</v>
      </c>
      <c r="G155" s="467"/>
      <c r="H155" s="132">
        <f t="shared" si="24"/>
        <v>0</v>
      </c>
    </row>
    <row r="156" spans="1:8" ht="14.25">
      <c r="A156" s="114">
        <f t="shared" si="22"/>
        <v>42.50000000000001</v>
      </c>
      <c r="B156" s="37" t="s">
        <v>872</v>
      </c>
      <c r="C156" s="112" t="s">
        <v>756</v>
      </c>
      <c r="D156" s="115">
        <v>70</v>
      </c>
      <c r="E156" s="113">
        <v>8</v>
      </c>
      <c r="F156" s="116">
        <f t="shared" si="23"/>
        <v>0</v>
      </c>
      <c r="G156" s="467"/>
      <c r="H156" s="132">
        <f t="shared" si="24"/>
        <v>0</v>
      </c>
    </row>
    <row r="157" spans="1:8" ht="14.25">
      <c r="A157" s="114">
        <f t="shared" si="22"/>
        <v>42.60000000000001</v>
      </c>
      <c r="B157" s="37" t="s">
        <v>873</v>
      </c>
      <c r="C157" s="112" t="s">
        <v>756</v>
      </c>
      <c r="D157" s="115">
        <v>85</v>
      </c>
      <c r="E157" s="113">
        <v>12.44</v>
      </c>
      <c r="F157" s="116">
        <f t="shared" si="23"/>
        <v>0</v>
      </c>
      <c r="G157" s="467"/>
      <c r="H157" s="132">
        <f t="shared" si="24"/>
        <v>0</v>
      </c>
    </row>
    <row r="158" spans="1:8" ht="14.25">
      <c r="A158" s="114">
        <f t="shared" si="22"/>
        <v>42.70000000000001</v>
      </c>
      <c r="B158" s="37" t="s">
        <v>874</v>
      </c>
      <c r="C158" s="112" t="s">
        <v>756</v>
      </c>
      <c r="D158" s="115">
        <v>16</v>
      </c>
      <c r="E158" s="113">
        <v>327</v>
      </c>
      <c r="F158" s="116">
        <f t="shared" si="23"/>
        <v>0</v>
      </c>
      <c r="G158" s="467"/>
      <c r="H158" s="132">
        <f t="shared" si="24"/>
        <v>0</v>
      </c>
    </row>
    <row r="159" spans="1:8" ht="28.5">
      <c r="A159" s="111">
        <f>A151+1</f>
        <v>43</v>
      </c>
      <c r="B159" s="37" t="s">
        <v>875</v>
      </c>
      <c r="C159" s="112"/>
      <c r="D159" s="115"/>
      <c r="E159" s="113"/>
      <c r="F159" s="113"/>
      <c r="G159" s="467"/>
      <c r="H159" s="131"/>
    </row>
    <row r="160" spans="1:8" ht="14.25">
      <c r="A160" s="114">
        <f>A159+0.1</f>
        <v>43.1</v>
      </c>
      <c r="B160" s="37" t="s">
        <v>876</v>
      </c>
      <c r="C160" s="112" t="s">
        <v>750</v>
      </c>
      <c r="D160" s="115">
        <v>183.75</v>
      </c>
      <c r="E160" s="113">
        <v>19</v>
      </c>
      <c r="F160" s="116">
        <f>(ROUND(E160*0%,0))</f>
        <v>0</v>
      </c>
      <c r="G160" s="467"/>
      <c r="H160" s="132">
        <f>(ROUND($D160*G160,0))</f>
        <v>0</v>
      </c>
    </row>
    <row r="161" spans="1:8" ht="14.25">
      <c r="A161" s="114"/>
      <c r="B161" s="37"/>
      <c r="C161" s="112"/>
      <c r="D161" s="113"/>
      <c r="E161" s="113"/>
      <c r="F161" s="113"/>
      <c r="G161" s="467"/>
      <c r="H161" s="134"/>
    </row>
    <row r="162" spans="1:8" ht="24.75" customHeight="1">
      <c r="A162" s="122"/>
      <c r="B162" s="124" t="s">
        <v>877</v>
      </c>
      <c r="C162" s="123"/>
      <c r="D162" s="123"/>
      <c r="E162" s="123"/>
      <c r="F162" s="123"/>
      <c r="G162" s="468"/>
      <c r="H162" s="135">
        <f>SUM(H129:H161)</f>
        <v>0</v>
      </c>
    </row>
    <row r="163" spans="1:8" ht="14.25">
      <c r="A163" s="114"/>
      <c r="B163" s="37"/>
      <c r="C163" s="112"/>
      <c r="D163" s="113"/>
      <c r="E163" s="113"/>
      <c r="F163" s="113"/>
      <c r="G163" s="467"/>
      <c r="H163" s="130"/>
    </row>
    <row r="164" spans="1:8" ht="15">
      <c r="A164" s="129" t="s">
        <v>30</v>
      </c>
      <c r="B164" s="71" t="s">
        <v>735</v>
      </c>
      <c r="C164" s="112"/>
      <c r="D164" s="113"/>
      <c r="E164" s="113"/>
      <c r="F164" s="113"/>
      <c r="G164" s="467"/>
      <c r="H164" s="131"/>
    </row>
    <row r="165" spans="1:8" ht="99.75">
      <c r="A165" s="111">
        <f>A159+1</f>
        <v>44</v>
      </c>
      <c r="B165" s="37" t="s">
        <v>878</v>
      </c>
      <c r="C165" s="112"/>
      <c r="D165" s="115"/>
      <c r="E165" s="113"/>
      <c r="F165" s="113"/>
      <c r="G165" s="467"/>
      <c r="H165" s="131"/>
    </row>
    <row r="166" spans="1:8" ht="14.25">
      <c r="A166" s="114">
        <f>A165+0.1</f>
        <v>44.1</v>
      </c>
      <c r="B166" s="37" t="s">
        <v>879</v>
      </c>
      <c r="C166" s="112" t="s">
        <v>756</v>
      </c>
      <c r="D166" s="115">
        <v>32</v>
      </c>
      <c r="E166" s="113">
        <v>2100</v>
      </c>
      <c r="F166" s="116">
        <f>(ROUND(E166*0%,0))</f>
        <v>0</v>
      </c>
      <c r="G166" s="467"/>
      <c r="H166" s="132">
        <f>(ROUND($D166*G166,0))</f>
        <v>0</v>
      </c>
    </row>
    <row r="167" spans="1:8" ht="156.75">
      <c r="A167" s="111">
        <f>A165+1</f>
        <v>45</v>
      </c>
      <c r="B167" s="37" t="s">
        <v>880</v>
      </c>
      <c r="C167" s="112"/>
      <c r="D167" s="115"/>
      <c r="E167" s="113"/>
      <c r="F167" s="113"/>
      <c r="G167" s="467"/>
      <c r="H167" s="131"/>
    </row>
    <row r="168" spans="1:8" ht="14.25">
      <c r="A168" s="114">
        <f>A167+0.1</f>
        <v>45.1</v>
      </c>
      <c r="B168" s="37" t="s">
        <v>881</v>
      </c>
      <c r="C168" s="112" t="s">
        <v>756</v>
      </c>
      <c r="D168" s="115">
        <v>80</v>
      </c>
      <c r="E168" s="113">
        <v>2090</v>
      </c>
      <c r="F168" s="116">
        <f>(ROUND(E168*0%,0))</f>
        <v>0</v>
      </c>
      <c r="G168" s="467"/>
      <c r="H168" s="132">
        <f>(ROUND($D168*G168,0))</f>
        <v>0</v>
      </c>
    </row>
    <row r="169" spans="1:8" ht="200.25">
      <c r="A169" s="111">
        <f>A167+1</f>
        <v>46</v>
      </c>
      <c r="B169" s="37" t="s">
        <v>882</v>
      </c>
      <c r="C169" s="112" t="s">
        <v>756</v>
      </c>
      <c r="D169" s="115">
        <v>32</v>
      </c>
      <c r="E169" s="113">
        <v>2090</v>
      </c>
      <c r="F169" s="116">
        <f>(ROUND(E169*0%,0))</f>
        <v>0</v>
      </c>
      <c r="G169" s="467"/>
      <c r="H169" s="132">
        <f>(ROUND($D169*G169,0))</f>
        <v>0</v>
      </c>
    </row>
    <row r="170" spans="1:8" ht="14.25" customHeight="1">
      <c r="A170" s="114"/>
      <c r="B170" s="37"/>
      <c r="C170" s="112"/>
      <c r="D170" s="113"/>
      <c r="E170" s="113"/>
      <c r="F170" s="113"/>
      <c r="G170" s="467"/>
      <c r="H170" s="134"/>
    </row>
    <row r="171" spans="1:8" ht="24.75" customHeight="1">
      <c r="A171" s="122"/>
      <c r="B171" s="124" t="s">
        <v>883</v>
      </c>
      <c r="C171" s="123"/>
      <c r="D171" s="123"/>
      <c r="E171" s="123"/>
      <c r="F171" s="123"/>
      <c r="G171" s="468"/>
      <c r="H171" s="135">
        <f>SUM(H166:H170)</f>
        <v>0</v>
      </c>
    </row>
    <row r="172" spans="1:8" ht="14.25">
      <c r="A172" s="114"/>
      <c r="B172" s="37"/>
      <c r="C172" s="112"/>
      <c r="D172" s="113"/>
      <c r="E172" s="113"/>
      <c r="F172" s="113"/>
      <c r="G172" s="467"/>
      <c r="H172" s="130"/>
    </row>
    <row r="173" spans="1:8" ht="15">
      <c r="A173" s="129" t="s">
        <v>32</v>
      </c>
      <c r="B173" s="71" t="s">
        <v>736</v>
      </c>
      <c r="C173" s="112"/>
      <c r="D173" s="113"/>
      <c r="E173" s="113"/>
      <c r="F173" s="113"/>
      <c r="G173" s="467"/>
      <c r="H173" s="131"/>
    </row>
    <row r="174" spans="1:8" ht="14.25">
      <c r="A174" s="111">
        <f>A169+1</f>
        <v>47</v>
      </c>
      <c r="B174" s="37" t="s">
        <v>884</v>
      </c>
      <c r="C174" s="112" t="s">
        <v>750</v>
      </c>
      <c r="D174" s="113">
        <v>1502</v>
      </c>
      <c r="E174" s="113">
        <v>29</v>
      </c>
      <c r="F174" s="116">
        <f>(ROUND(E174*0%,0))</f>
        <v>0</v>
      </c>
      <c r="G174" s="467"/>
      <c r="H174" s="132">
        <f>(ROUND($D174*G174,0))</f>
        <v>0</v>
      </c>
    </row>
    <row r="175" spans="1:8" ht="14.25">
      <c r="A175" s="111">
        <f>A174+1</f>
        <v>48</v>
      </c>
      <c r="B175" s="37" t="s">
        <v>885</v>
      </c>
      <c r="C175" s="112"/>
      <c r="D175" s="113"/>
      <c r="E175" s="113"/>
      <c r="F175" s="113"/>
      <c r="G175" s="467"/>
      <c r="H175" s="131"/>
    </row>
    <row r="176" spans="1:8" ht="14.25">
      <c r="A176" s="114">
        <f>A175+0.1</f>
        <v>48.1</v>
      </c>
      <c r="B176" s="37" t="s">
        <v>886</v>
      </c>
      <c r="C176" s="112" t="s">
        <v>756</v>
      </c>
      <c r="D176" s="113">
        <v>25</v>
      </c>
      <c r="E176" s="113">
        <v>330</v>
      </c>
      <c r="F176" s="116">
        <f>(ROUND(E176*0%,0))</f>
        <v>0</v>
      </c>
      <c r="G176" s="467"/>
      <c r="H176" s="132">
        <f>(ROUND($D176*G176,0))</f>
        <v>0</v>
      </c>
    </row>
    <row r="177" spans="1:8" ht="14.25">
      <c r="A177" s="114"/>
      <c r="B177" s="37"/>
      <c r="C177" s="112"/>
      <c r="D177" s="113"/>
      <c r="E177" s="113"/>
      <c r="F177" s="113"/>
      <c r="G177" s="467"/>
      <c r="H177" s="134"/>
    </row>
    <row r="178" spans="1:8" ht="24.75" customHeight="1">
      <c r="A178" s="122"/>
      <c r="B178" s="124" t="s">
        <v>887</v>
      </c>
      <c r="C178" s="123"/>
      <c r="D178" s="123"/>
      <c r="E178" s="123"/>
      <c r="F178" s="123"/>
      <c r="G178" s="468"/>
      <c r="H178" s="135">
        <f>SUM(H174:H177)</f>
        <v>0</v>
      </c>
    </row>
    <row r="179" spans="1:8" ht="14.25">
      <c r="A179" s="114"/>
      <c r="B179" s="37"/>
      <c r="C179" s="112"/>
      <c r="D179" s="113"/>
      <c r="E179" s="113"/>
      <c r="F179" s="113"/>
      <c r="G179" s="467"/>
      <c r="H179" s="130"/>
    </row>
    <row r="180" spans="1:8" ht="15">
      <c r="A180" s="129" t="s">
        <v>34</v>
      </c>
      <c r="B180" s="71" t="s">
        <v>737</v>
      </c>
      <c r="C180" s="112"/>
      <c r="D180" s="113"/>
      <c r="E180" s="113"/>
      <c r="F180" s="113"/>
      <c r="G180" s="467"/>
      <c r="H180" s="131"/>
    </row>
    <row r="181" spans="1:9" ht="88.5" customHeight="1">
      <c r="A181" s="111">
        <f>A175+1</f>
        <v>49</v>
      </c>
      <c r="B181" s="37" t="s">
        <v>888</v>
      </c>
      <c r="C181" s="112" t="s">
        <v>756</v>
      </c>
      <c r="D181" s="113">
        <v>122</v>
      </c>
      <c r="E181" s="113">
        <v>375</v>
      </c>
      <c r="F181" s="116">
        <f aca="true" t="shared" si="25" ref="F181:F186">(ROUND(E181*0%,0))</f>
        <v>0</v>
      </c>
      <c r="G181" s="467"/>
      <c r="H181" s="132">
        <f aca="true" t="shared" si="26" ref="H181:H186">(ROUND($D181*G181,0))</f>
        <v>0</v>
      </c>
      <c r="I181" s="133"/>
    </row>
    <row r="182" spans="1:8" ht="71.25">
      <c r="A182" s="111">
        <f>A181+1</f>
        <v>50</v>
      </c>
      <c r="B182" s="37" t="s">
        <v>889</v>
      </c>
      <c r="C182" s="112"/>
      <c r="D182" s="113"/>
      <c r="E182" s="113"/>
      <c r="F182" s="113"/>
      <c r="G182" s="467"/>
      <c r="H182" s="131"/>
    </row>
    <row r="183" spans="1:8" ht="14.25">
      <c r="A183" s="114">
        <f>A182+0.1</f>
        <v>50.1</v>
      </c>
      <c r="B183" s="37" t="s">
        <v>890</v>
      </c>
      <c r="C183" s="112" t="s">
        <v>756</v>
      </c>
      <c r="D183" s="113">
        <v>359</v>
      </c>
      <c r="E183" s="113">
        <v>375</v>
      </c>
      <c r="F183" s="116">
        <f t="shared" si="25"/>
        <v>0</v>
      </c>
      <c r="G183" s="467"/>
      <c r="H183" s="132">
        <f t="shared" si="26"/>
        <v>0</v>
      </c>
    </row>
    <row r="184" spans="1:8" ht="42.75">
      <c r="A184" s="111">
        <f>A182+1</f>
        <v>51</v>
      </c>
      <c r="B184" s="37" t="s">
        <v>891</v>
      </c>
      <c r="C184" s="112" t="s">
        <v>756</v>
      </c>
      <c r="D184" s="113">
        <v>1</v>
      </c>
      <c r="E184" s="113">
        <v>375</v>
      </c>
      <c r="F184" s="116">
        <f t="shared" si="25"/>
        <v>0</v>
      </c>
      <c r="G184" s="467"/>
      <c r="H184" s="132">
        <f t="shared" si="26"/>
        <v>0</v>
      </c>
    </row>
    <row r="185" spans="1:8" ht="75" customHeight="1">
      <c r="A185" s="111">
        <f>A184+1</f>
        <v>52</v>
      </c>
      <c r="B185" s="37" t="s">
        <v>892</v>
      </c>
      <c r="C185" s="112" t="s">
        <v>756</v>
      </c>
      <c r="D185" s="113">
        <v>18</v>
      </c>
      <c r="E185" s="113">
        <v>375</v>
      </c>
      <c r="F185" s="116">
        <f t="shared" si="25"/>
        <v>0</v>
      </c>
      <c r="G185" s="467"/>
      <c r="H185" s="132">
        <f t="shared" si="26"/>
        <v>0</v>
      </c>
    </row>
    <row r="186" spans="1:8" ht="90" customHeight="1">
      <c r="A186" s="111">
        <f>A185+1</f>
        <v>53</v>
      </c>
      <c r="B186" s="37" t="s">
        <v>893</v>
      </c>
      <c r="C186" s="112" t="s">
        <v>756</v>
      </c>
      <c r="D186" s="113">
        <v>15</v>
      </c>
      <c r="E186" s="113">
        <v>375</v>
      </c>
      <c r="F186" s="116">
        <f t="shared" si="25"/>
        <v>0</v>
      </c>
      <c r="G186" s="467"/>
      <c r="H186" s="132">
        <f t="shared" si="26"/>
        <v>0</v>
      </c>
    </row>
    <row r="187" spans="1:8" ht="14.25">
      <c r="A187" s="114"/>
      <c r="B187" s="37"/>
      <c r="C187" s="112"/>
      <c r="D187" s="113"/>
      <c r="E187" s="113"/>
      <c r="F187" s="113"/>
      <c r="G187" s="467"/>
      <c r="H187" s="134"/>
    </row>
    <row r="188" spans="1:8" ht="24.75" customHeight="1">
      <c r="A188" s="122"/>
      <c r="B188" s="124" t="s">
        <v>894</v>
      </c>
      <c r="C188" s="123"/>
      <c r="D188" s="123"/>
      <c r="E188" s="123"/>
      <c r="F188" s="123"/>
      <c r="G188" s="468"/>
      <c r="H188" s="135">
        <f>SUM(H181:H187)</f>
        <v>0</v>
      </c>
    </row>
    <row r="189" spans="1:8" ht="14.25">
      <c r="A189" s="114"/>
      <c r="B189" s="37"/>
      <c r="C189" s="112"/>
      <c r="D189" s="113"/>
      <c r="E189" s="113"/>
      <c r="F189" s="113"/>
      <c r="G189" s="467"/>
      <c r="H189" s="130"/>
    </row>
    <row r="190" spans="1:8" ht="15">
      <c r="A190" s="136" t="s">
        <v>36</v>
      </c>
      <c r="B190" s="71" t="s">
        <v>738</v>
      </c>
      <c r="C190" s="112"/>
      <c r="D190" s="113"/>
      <c r="E190" s="113"/>
      <c r="F190" s="113"/>
      <c r="G190" s="467"/>
      <c r="H190" s="131"/>
    </row>
    <row r="191" spans="1:8" ht="42.75">
      <c r="A191" s="111">
        <f>A186+1</f>
        <v>54</v>
      </c>
      <c r="B191" s="37" t="s">
        <v>895</v>
      </c>
      <c r="C191" s="112"/>
      <c r="D191" s="113"/>
      <c r="E191" s="113"/>
      <c r="F191" s="113"/>
      <c r="G191" s="467"/>
      <c r="H191" s="131"/>
    </row>
    <row r="192" spans="1:8" ht="14.25">
      <c r="A192" s="114">
        <f>A191+0.1</f>
        <v>54.1</v>
      </c>
      <c r="B192" s="37" t="s">
        <v>896</v>
      </c>
      <c r="C192" s="112" t="s">
        <v>756</v>
      </c>
      <c r="D192" s="113">
        <v>500</v>
      </c>
      <c r="E192" s="113">
        <v>110</v>
      </c>
      <c r="F192" s="116">
        <f>(ROUND(E192*0%,0))</f>
        <v>0</v>
      </c>
      <c r="G192" s="467"/>
      <c r="H192" s="132">
        <f>(ROUND($D192*G192,0))</f>
        <v>0</v>
      </c>
    </row>
    <row r="193" spans="1:10" ht="42.75">
      <c r="A193" s="111">
        <f>A191+1</f>
        <v>55</v>
      </c>
      <c r="B193" s="37" t="s">
        <v>897</v>
      </c>
      <c r="C193" s="112" t="s">
        <v>756</v>
      </c>
      <c r="D193" s="113">
        <v>112</v>
      </c>
      <c r="E193" s="113">
        <v>150</v>
      </c>
      <c r="F193" s="116">
        <f>(ROUND(E193*0%,0))</f>
        <v>0</v>
      </c>
      <c r="G193" s="467"/>
      <c r="H193" s="132">
        <f>(ROUND($D193*G193,0))</f>
        <v>0</v>
      </c>
      <c r="J193" s="133"/>
    </row>
    <row r="194" spans="1:8" ht="14.25">
      <c r="A194" s="114">
        <f>A193+0.1</f>
        <v>55.1</v>
      </c>
      <c r="B194" s="37" t="s">
        <v>898</v>
      </c>
      <c r="C194" s="112" t="s">
        <v>756</v>
      </c>
      <c r="D194" s="113">
        <v>80</v>
      </c>
      <c r="E194" s="113">
        <v>160</v>
      </c>
      <c r="F194" s="116">
        <f>(ROUND(E194*0%,0))</f>
        <v>0</v>
      </c>
      <c r="G194" s="467"/>
      <c r="H194" s="132">
        <f>(ROUND($D194*G194,0))</f>
        <v>0</v>
      </c>
    </row>
    <row r="195" spans="1:8" ht="57">
      <c r="A195" s="111">
        <f>A193+1</f>
        <v>56</v>
      </c>
      <c r="B195" s="37" t="s">
        <v>899</v>
      </c>
      <c r="C195" s="112" t="s">
        <v>756</v>
      </c>
      <c r="D195" s="113">
        <v>32</v>
      </c>
      <c r="E195" s="113">
        <v>650</v>
      </c>
      <c r="F195" s="116">
        <f>(ROUND(E195*0%,0))</f>
        <v>0</v>
      </c>
      <c r="G195" s="467"/>
      <c r="H195" s="132">
        <f>(ROUND($D195*G195,0))</f>
        <v>0</v>
      </c>
    </row>
    <row r="196" spans="1:8" ht="28.5">
      <c r="A196" s="111">
        <f>A195+1</f>
        <v>57</v>
      </c>
      <c r="B196" s="37" t="s">
        <v>900</v>
      </c>
      <c r="C196" s="112" t="s">
        <v>756</v>
      </c>
      <c r="D196" s="113">
        <v>15</v>
      </c>
      <c r="E196" s="113">
        <v>650</v>
      </c>
      <c r="F196" s="116">
        <f>(ROUND(E196*0%,0))</f>
        <v>0</v>
      </c>
      <c r="G196" s="467"/>
      <c r="H196" s="145">
        <f>(ROUND($D196*G196,0))</f>
        <v>0</v>
      </c>
    </row>
    <row r="197" spans="1:8" ht="24.75" customHeight="1">
      <c r="A197" s="122"/>
      <c r="B197" s="124" t="s">
        <v>901</v>
      </c>
      <c r="C197" s="123"/>
      <c r="D197" s="123"/>
      <c r="E197" s="123"/>
      <c r="F197" s="123"/>
      <c r="G197" s="468"/>
      <c r="H197" s="135">
        <f>SUM(H191:H196)</f>
        <v>0</v>
      </c>
    </row>
    <row r="198" spans="1:8" ht="14.25">
      <c r="A198" s="114"/>
      <c r="B198" s="37"/>
      <c r="C198" s="112"/>
      <c r="D198" s="113"/>
      <c r="E198" s="113"/>
      <c r="F198" s="113"/>
      <c r="G198" s="467"/>
      <c r="H198" s="130"/>
    </row>
    <row r="199" spans="1:8" ht="15">
      <c r="A199" s="136" t="s">
        <v>38</v>
      </c>
      <c r="B199" s="71" t="s">
        <v>739</v>
      </c>
      <c r="C199" s="112"/>
      <c r="D199" s="113"/>
      <c r="E199" s="113"/>
      <c r="F199" s="113"/>
      <c r="G199" s="467"/>
      <c r="H199" s="131"/>
    </row>
    <row r="200" spans="1:8" ht="114">
      <c r="A200" s="111">
        <f>A196+1</f>
        <v>58</v>
      </c>
      <c r="B200" s="37" t="s">
        <v>902</v>
      </c>
      <c r="C200" s="112" t="s">
        <v>756</v>
      </c>
      <c r="D200" s="113">
        <v>15</v>
      </c>
      <c r="E200" s="113">
        <v>650</v>
      </c>
      <c r="F200" s="116">
        <f>(ROUND(E200*0%,0))</f>
        <v>0</v>
      </c>
      <c r="G200" s="467"/>
      <c r="H200" s="132">
        <f>(ROUND($D200*G200,0))</f>
        <v>0</v>
      </c>
    </row>
    <row r="201" spans="1:8" ht="71.25">
      <c r="A201" s="111">
        <f>A200+1</f>
        <v>59</v>
      </c>
      <c r="B201" s="37" t="s">
        <v>903</v>
      </c>
      <c r="C201" s="112" t="s">
        <v>756</v>
      </c>
      <c r="D201" s="113">
        <v>15</v>
      </c>
      <c r="E201" s="113">
        <v>650</v>
      </c>
      <c r="F201" s="116">
        <f>(ROUND(E201*0%,0))</f>
        <v>0</v>
      </c>
      <c r="G201" s="467"/>
      <c r="H201" s="132">
        <f>(ROUND($D201*G201,0))</f>
        <v>0</v>
      </c>
    </row>
    <row r="202" spans="1:8" ht="14.25">
      <c r="A202" s="114"/>
      <c r="B202" s="37"/>
      <c r="C202" s="112"/>
      <c r="D202" s="113"/>
      <c r="E202" s="113"/>
      <c r="F202" s="113"/>
      <c r="G202" s="467"/>
      <c r="H202" s="134"/>
    </row>
    <row r="203" spans="1:8" ht="24.75" customHeight="1">
      <c r="A203" s="122"/>
      <c r="B203" s="124" t="s">
        <v>904</v>
      </c>
      <c r="C203" s="123"/>
      <c r="D203" s="123"/>
      <c r="E203" s="123"/>
      <c r="F203" s="123"/>
      <c r="G203" s="468"/>
      <c r="H203" s="135">
        <f>SUM(H200:H202)</f>
        <v>0</v>
      </c>
    </row>
    <row r="204" spans="1:8" ht="14.25">
      <c r="A204" s="114"/>
      <c r="B204" s="37"/>
      <c r="C204" s="112"/>
      <c r="D204" s="113"/>
      <c r="E204" s="113"/>
      <c r="F204" s="113"/>
      <c r="G204" s="467"/>
      <c r="H204" s="130"/>
    </row>
    <row r="205" spans="1:8" ht="15">
      <c r="A205" s="136" t="s">
        <v>277</v>
      </c>
      <c r="B205" s="71" t="s">
        <v>740</v>
      </c>
      <c r="C205" s="112"/>
      <c r="D205" s="113"/>
      <c r="E205" s="113"/>
      <c r="F205" s="113"/>
      <c r="G205" s="467"/>
      <c r="H205" s="131"/>
    </row>
    <row r="206" spans="1:8" ht="29.25">
      <c r="A206" s="111">
        <f>A200+1</f>
        <v>59</v>
      </c>
      <c r="B206" s="37" t="s">
        <v>905</v>
      </c>
      <c r="C206" s="112"/>
      <c r="D206" s="113"/>
      <c r="E206" s="113"/>
      <c r="F206" s="113"/>
      <c r="G206" s="467"/>
      <c r="H206" s="131"/>
    </row>
    <row r="207" spans="1:8" ht="42.75">
      <c r="A207" s="111"/>
      <c r="B207" s="37" t="s">
        <v>906</v>
      </c>
      <c r="C207" s="112"/>
      <c r="D207" s="113"/>
      <c r="E207" s="113"/>
      <c r="F207" s="113"/>
      <c r="G207" s="467"/>
      <c r="H207" s="131"/>
    </row>
    <row r="208" spans="1:8" ht="28.5">
      <c r="A208" s="111"/>
      <c r="B208" s="37" t="s">
        <v>907</v>
      </c>
      <c r="C208" s="112"/>
      <c r="D208" s="113"/>
      <c r="E208" s="113"/>
      <c r="F208" s="113"/>
      <c r="G208" s="467"/>
      <c r="H208" s="131"/>
    </row>
    <row r="209" spans="1:8" ht="85.5">
      <c r="A209" s="111"/>
      <c r="B209" s="37" t="s">
        <v>908</v>
      </c>
      <c r="C209" s="112"/>
      <c r="D209" s="113"/>
      <c r="E209" s="113"/>
      <c r="F209" s="113"/>
      <c r="G209" s="467"/>
      <c r="H209" s="131"/>
    </row>
    <row r="210" spans="1:8" ht="148.5" customHeight="1">
      <c r="A210" s="111"/>
      <c r="B210" s="37" t="s">
        <v>909</v>
      </c>
      <c r="C210" s="112" t="s">
        <v>756</v>
      </c>
      <c r="D210" s="113">
        <v>1</v>
      </c>
      <c r="E210" s="113"/>
      <c r="F210" s="113"/>
      <c r="G210" s="467"/>
      <c r="H210" s="132">
        <f>(ROUND($D210*G210,0))</f>
        <v>0</v>
      </c>
    </row>
    <row r="211" spans="1:8" ht="99.75">
      <c r="A211" s="111">
        <f>A206+1</f>
        <v>60</v>
      </c>
      <c r="B211" s="37" t="s">
        <v>910</v>
      </c>
      <c r="C211" s="112" t="s">
        <v>756</v>
      </c>
      <c r="D211" s="113">
        <v>1</v>
      </c>
      <c r="E211" s="113"/>
      <c r="F211" s="113"/>
      <c r="G211" s="467"/>
      <c r="H211" s="132">
        <f>(ROUND($D211*G211,0))</f>
        <v>0</v>
      </c>
    </row>
    <row r="212" spans="1:8" ht="42.75">
      <c r="A212" s="111">
        <f>A211+1</f>
        <v>61</v>
      </c>
      <c r="B212" s="37" t="s">
        <v>911</v>
      </c>
      <c r="C212" s="112" t="s">
        <v>204</v>
      </c>
      <c r="D212" s="113">
        <v>70</v>
      </c>
      <c r="E212" s="113"/>
      <c r="F212" s="113"/>
      <c r="G212" s="467"/>
      <c r="H212" s="132">
        <f>(ROUND($D212*G212,0))</f>
        <v>0</v>
      </c>
    </row>
    <row r="213" spans="1:8" ht="42.75">
      <c r="A213" s="111">
        <f>A212+1</f>
        <v>62</v>
      </c>
      <c r="B213" s="37" t="s">
        <v>912</v>
      </c>
      <c r="C213" s="112" t="s">
        <v>756</v>
      </c>
      <c r="D213" s="113">
        <v>1</v>
      </c>
      <c r="E213" s="113"/>
      <c r="F213" s="113"/>
      <c r="G213" s="467"/>
      <c r="H213" s="132">
        <f>(ROUND($D213*G213,0))</f>
        <v>0</v>
      </c>
    </row>
    <row r="214" spans="1:8" ht="85.5">
      <c r="A214" s="111">
        <f>A213+1</f>
        <v>63</v>
      </c>
      <c r="B214" s="37" t="s">
        <v>913</v>
      </c>
      <c r="C214" s="112" t="s">
        <v>756</v>
      </c>
      <c r="D214" s="113">
        <v>2</v>
      </c>
      <c r="E214" s="113"/>
      <c r="F214" s="113"/>
      <c r="G214" s="467"/>
      <c r="H214" s="132">
        <f>(ROUND($D214*G214,0))</f>
        <v>0</v>
      </c>
    </row>
    <row r="215" spans="1:8" ht="99.75">
      <c r="A215" s="111">
        <f>A214+1</f>
        <v>64</v>
      </c>
      <c r="B215" s="37" t="s">
        <v>914</v>
      </c>
      <c r="C215" s="112"/>
      <c r="D215" s="113"/>
      <c r="E215" s="113"/>
      <c r="F215" s="113"/>
      <c r="G215" s="467"/>
      <c r="H215" s="131"/>
    </row>
    <row r="216" spans="1:8" ht="28.5">
      <c r="A216" s="111"/>
      <c r="B216" s="37" t="s">
        <v>915</v>
      </c>
      <c r="C216" s="112" t="s">
        <v>756</v>
      </c>
      <c r="D216" s="113">
        <v>2</v>
      </c>
      <c r="E216" s="113"/>
      <c r="F216" s="113"/>
      <c r="G216" s="467"/>
      <c r="H216" s="132">
        <f>(ROUND($D216*G216,0))</f>
        <v>0</v>
      </c>
    </row>
    <row r="217" spans="1:8" ht="71.25">
      <c r="A217" s="111">
        <f>A215+1</f>
        <v>65</v>
      </c>
      <c r="B217" s="37" t="s">
        <v>916</v>
      </c>
      <c r="C217" s="112" t="s">
        <v>756</v>
      </c>
      <c r="D217" s="113">
        <v>2</v>
      </c>
      <c r="E217" s="113"/>
      <c r="F217" s="113"/>
      <c r="G217" s="467"/>
      <c r="H217" s="132">
        <f>(ROUND($D217*G217,0))</f>
        <v>0</v>
      </c>
    </row>
    <row r="218" spans="1:8" ht="171">
      <c r="A218" s="111">
        <f>A217+1</f>
        <v>66</v>
      </c>
      <c r="B218" s="37" t="s">
        <v>917</v>
      </c>
      <c r="C218" s="112" t="s">
        <v>756</v>
      </c>
      <c r="D218" s="113">
        <v>1</v>
      </c>
      <c r="E218" s="113"/>
      <c r="F218" s="113"/>
      <c r="G218" s="467"/>
      <c r="H218" s="132">
        <f>(ROUND($D218*G218,0))</f>
        <v>0</v>
      </c>
    </row>
    <row r="219" spans="1:8" ht="14.25">
      <c r="A219" s="111"/>
      <c r="B219" s="37"/>
      <c r="C219" s="112"/>
      <c r="D219" s="113"/>
      <c r="E219" s="113"/>
      <c r="F219" s="113"/>
      <c r="G219" s="467"/>
      <c r="H219" s="134"/>
    </row>
    <row r="220" spans="1:8" ht="24.75" customHeight="1">
      <c r="A220" s="122"/>
      <c r="B220" s="124" t="s">
        <v>918</v>
      </c>
      <c r="C220" s="123"/>
      <c r="D220" s="123"/>
      <c r="E220" s="123"/>
      <c r="F220" s="123"/>
      <c r="G220" s="468"/>
      <c r="H220" s="135">
        <f>SUM(H210:H219)</f>
        <v>0</v>
      </c>
    </row>
    <row r="221" spans="1:8" ht="14.25">
      <c r="A221" s="111"/>
      <c r="B221" s="37"/>
      <c r="C221" s="112"/>
      <c r="D221" s="113"/>
      <c r="E221" s="113"/>
      <c r="F221" s="113"/>
      <c r="G221" s="467"/>
      <c r="H221" s="130"/>
    </row>
    <row r="222" spans="1:8" ht="15">
      <c r="A222" s="136" t="s">
        <v>741</v>
      </c>
      <c r="B222" s="71" t="s">
        <v>742</v>
      </c>
      <c r="C222" s="112"/>
      <c r="D222" s="113"/>
      <c r="E222" s="113"/>
      <c r="F222" s="113"/>
      <c r="G222" s="467"/>
      <c r="H222" s="131"/>
    </row>
    <row r="223" spans="1:8" ht="128.25">
      <c r="A223" s="111">
        <f>A218+1</f>
        <v>67</v>
      </c>
      <c r="B223" s="37" t="s">
        <v>919</v>
      </c>
      <c r="C223" s="112"/>
      <c r="D223" s="113"/>
      <c r="E223" s="113"/>
      <c r="F223" s="113"/>
      <c r="G223" s="467"/>
      <c r="H223" s="131"/>
    </row>
    <row r="224" spans="1:8" ht="14.25">
      <c r="A224" s="137">
        <f>A223+0.1</f>
        <v>67.1</v>
      </c>
      <c r="B224" s="37" t="s">
        <v>920</v>
      </c>
      <c r="C224" s="112" t="s">
        <v>87</v>
      </c>
      <c r="D224" s="113">
        <v>60</v>
      </c>
      <c r="E224" s="113"/>
      <c r="F224" s="113"/>
      <c r="G224" s="467"/>
      <c r="H224" s="132">
        <f aca="true" t="shared" si="27" ref="H224:H231">(ROUND($D224*G224,0))</f>
        <v>0</v>
      </c>
    </row>
    <row r="225" spans="1:8" ht="128.25">
      <c r="A225" s="111">
        <f>A223+1</f>
        <v>68</v>
      </c>
      <c r="B225" s="37" t="s">
        <v>921</v>
      </c>
      <c r="C225" s="112" t="s">
        <v>87</v>
      </c>
      <c r="D225" s="113">
        <v>55</v>
      </c>
      <c r="E225" s="113"/>
      <c r="F225" s="113"/>
      <c r="G225" s="467"/>
      <c r="H225" s="132">
        <f t="shared" si="27"/>
        <v>0</v>
      </c>
    </row>
    <row r="226" spans="1:8" ht="42.75">
      <c r="A226" s="111">
        <f>A225+1</f>
        <v>69</v>
      </c>
      <c r="B226" s="37" t="s">
        <v>922</v>
      </c>
      <c r="C226" s="112"/>
      <c r="D226" s="113"/>
      <c r="E226" s="113"/>
      <c r="F226" s="113"/>
      <c r="G226" s="467"/>
      <c r="H226" s="131"/>
    </row>
    <row r="227" spans="1:8" ht="14.25">
      <c r="A227" s="137">
        <f>A226+0.1</f>
        <v>69.1</v>
      </c>
      <c r="B227" s="37" t="s">
        <v>923</v>
      </c>
      <c r="C227" s="112" t="s">
        <v>204</v>
      </c>
      <c r="D227" s="113">
        <v>50</v>
      </c>
      <c r="E227" s="113"/>
      <c r="F227" s="113"/>
      <c r="G227" s="467"/>
      <c r="H227" s="132">
        <f t="shared" si="27"/>
        <v>0</v>
      </c>
    </row>
    <row r="228" spans="1:8" ht="142.5">
      <c r="A228" s="111">
        <f>A226+1</f>
        <v>70</v>
      </c>
      <c r="B228" s="37" t="s">
        <v>924</v>
      </c>
      <c r="C228" s="112" t="s">
        <v>87</v>
      </c>
      <c r="D228" s="113">
        <v>5</v>
      </c>
      <c r="E228" s="113"/>
      <c r="F228" s="113"/>
      <c r="G228" s="467"/>
      <c r="H228" s="132">
        <f t="shared" si="27"/>
        <v>0</v>
      </c>
    </row>
    <row r="229" spans="1:8" ht="57">
      <c r="A229" s="111">
        <f>A228+1</f>
        <v>71</v>
      </c>
      <c r="B229" s="37" t="s">
        <v>925</v>
      </c>
      <c r="C229" s="112" t="s">
        <v>926</v>
      </c>
      <c r="D229" s="113">
        <v>25</v>
      </c>
      <c r="E229" s="113"/>
      <c r="F229" s="113"/>
      <c r="G229" s="467"/>
      <c r="H229" s="132">
        <f t="shared" si="27"/>
        <v>0</v>
      </c>
    </row>
    <row r="230" spans="1:8" ht="42.75">
      <c r="A230" s="111">
        <f>A229+1</f>
        <v>72</v>
      </c>
      <c r="B230" s="37" t="s">
        <v>927</v>
      </c>
      <c r="C230" s="112" t="s">
        <v>926</v>
      </c>
      <c r="D230" s="113">
        <v>50</v>
      </c>
      <c r="E230" s="113"/>
      <c r="F230" s="113"/>
      <c r="G230" s="467"/>
      <c r="H230" s="132">
        <f t="shared" si="27"/>
        <v>0</v>
      </c>
    </row>
    <row r="231" spans="1:8" ht="128.25">
      <c r="A231" s="111">
        <f>A230+1</f>
        <v>73</v>
      </c>
      <c r="B231" s="37" t="s">
        <v>928</v>
      </c>
      <c r="C231" s="112" t="s">
        <v>87</v>
      </c>
      <c r="D231" s="113">
        <v>5</v>
      </c>
      <c r="E231" s="113"/>
      <c r="F231" s="113"/>
      <c r="G231" s="467"/>
      <c r="H231" s="132">
        <f t="shared" si="27"/>
        <v>0</v>
      </c>
    </row>
    <row r="232" spans="1:8" ht="14.25">
      <c r="A232" s="111"/>
      <c r="B232" s="37"/>
      <c r="C232" s="112"/>
      <c r="D232" s="113"/>
      <c r="E232" s="113"/>
      <c r="F232" s="113"/>
      <c r="G232" s="467"/>
      <c r="H232" s="145"/>
    </row>
    <row r="233" spans="1:8" ht="24.75" customHeight="1">
      <c r="A233" s="122"/>
      <c r="B233" s="124" t="s">
        <v>929</v>
      </c>
      <c r="C233" s="123"/>
      <c r="D233" s="123"/>
      <c r="E233" s="123"/>
      <c r="F233" s="123"/>
      <c r="G233" s="468"/>
      <c r="H233" s="135">
        <f>SUM(H224:H232)</f>
        <v>0</v>
      </c>
    </row>
    <row r="234" spans="1:8" ht="15">
      <c r="A234" s="138"/>
      <c r="B234" s="140"/>
      <c r="C234" s="139"/>
      <c r="D234" s="139"/>
      <c r="E234" s="139"/>
      <c r="F234" s="139"/>
      <c r="G234" s="469"/>
      <c r="H234" s="146"/>
    </row>
    <row r="235" spans="1:8" ht="24.75" customHeight="1">
      <c r="A235" s="141"/>
      <c r="B235" s="143" t="s">
        <v>930</v>
      </c>
      <c r="C235" s="142"/>
      <c r="D235" s="142"/>
      <c r="E235" s="142"/>
      <c r="F235" s="142"/>
      <c r="G235" s="470"/>
      <c r="H235" s="147">
        <f>H233+H220+H197+H203+H188+H178+H171+H162+H126+H67+H40+H22</f>
        <v>0</v>
      </c>
    </row>
    <row r="237" ht="14.25">
      <c r="D237" s="144"/>
    </row>
    <row r="238" ht="14.25">
      <c r="D238" s="144"/>
    </row>
    <row r="239" ht="14.25">
      <c r="G239" s="133"/>
    </row>
  </sheetData>
  <sheetProtection password="95F1" sheet="1"/>
  <mergeCells count="1">
    <mergeCell ref="A1:H1"/>
  </mergeCells>
  <printOptions gridLines="1" horizontalCentered="1"/>
  <pageMargins left="0.5905511811023623" right="0.5905511811023623" top="0.5905511811023623" bottom="0.7480314960629921" header="0.35433070866141736" footer="0.35433070866141736"/>
  <pageSetup firstPageNumber="1" useFirstPageNumber="1" horizontalDpi="600" verticalDpi="600" orientation="landscape" scale="79" r:id="rId1"/>
  <headerFooter alignWithMargins="0">
    <oddHeader>&amp;LKarekar &amp;&amp; Associates&amp;RNLSIU - Proposed Extension of LEARNING CENTRE (Second, Third, Fourth, Fifth &amp;&amp; Terrace Floor)</oddHeader>
    <oddFooter>&amp;LContractor's Seal &amp;&amp; Signature&amp;RElectrical - BOQ
Page &amp;P of &amp;N</oddFooter>
  </headerFooter>
  <rowBreaks count="2" manualBreakCount="2">
    <brk id="235" max="255" man="1"/>
    <brk id="235" max="255" man="1"/>
  </rowBreaks>
</worksheet>
</file>

<file path=xl/worksheets/sheet11.xml><?xml version="1.0" encoding="utf-8"?>
<worksheet xmlns="http://schemas.openxmlformats.org/spreadsheetml/2006/main" xmlns:r="http://schemas.openxmlformats.org/officeDocument/2006/relationships">
  <dimension ref="A1:H29"/>
  <sheetViews>
    <sheetView view="pageBreakPreview" zoomScaleSheetLayoutView="100" workbookViewId="0" topLeftCell="A1">
      <selection activeCell="B5" sqref="B5"/>
    </sheetView>
  </sheetViews>
  <sheetFormatPr defaultColWidth="9.140625" defaultRowHeight="12.75"/>
  <cols>
    <col min="1" max="1" width="9.28125" style="17" customWidth="1"/>
    <col min="2" max="2" width="97.00390625" style="17" customWidth="1"/>
    <col min="3" max="3" width="10.421875" style="17" customWidth="1"/>
    <col min="4" max="4" width="12.140625" style="17" customWidth="1"/>
    <col min="5" max="5" width="9.140625" style="17" hidden="1" customWidth="1"/>
    <col min="6" max="6" width="13.00390625" style="17" customWidth="1"/>
    <col min="7" max="7" width="16.28125" style="17" customWidth="1"/>
    <col min="8" max="16384" width="9.140625" style="17" customWidth="1"/>
  </cols>
  <sheetData>
    <row r="1" spans="1:8" ht="34.5" customHeight="1">
      <c r="A1" s="530" t="s">
        <v>1182</v>
      </c>
      <c r="B1" s="530"/>
      <c r="C1" s="530"/>
      <c r="D1" s="530"/>
      <c r="E1" s="530"/>
      <c r="F1" s="530"/>
      <c r="G1" s="530"/>
      <c r="H1" s="42"/>
    </row>
    <row r="2" spans="1:7" ht="33.75" customHeight="1">
      <c r="A2" s="19" t="s">
        <v>58</v>
      </c>
      <c r="B2" s="20" t="s">
        <v>60</v>
      </c>
      <c r="C2" s="20" t="s">
        <v>61</v>
      </c>
      <c r="D2" s="21" t="s">
        <v>62</v>
      </c>
      <c r="E2" s="22"/>
      <c r="F2" s="471" t="s">
        <v>931</v>
      </c>
      <c r="G2" s="22" t="s">
        <v>729</v>
      </c>
    </row>
    <row r="3" spans="1:7" ht="15">
      <c r="A3" s="23"/>
      <c r="B3" s="24"/>
      <c r="C3" s="24"/>
      <c r="D3" s="25"/>
      <c r="E3" s="26"/>
      <c r="F3" s="472"/>
      <c r="G3" s="27"/>
    </row>
    <row r="4" spans="1:7" ht="15">
      <c r="A4" s="43"/>
      <c r="B4" s="44" t="s">
        <v>932</v>
      </c>
      <c r="C4" s="79"/>
      <c r="D4" s="80"/>
      <c r="E4" s="81"/>
      <c r="F4" s="473"/>
      <c r="G4" s="82"/>
    </row>
    <row r="5" spans="1:7" ht="144" customHeight="1">
      <c r="A5" s="28">
        <v>1</v>
      </c>
      <c r="B5" s="29" t="s">
        <v>933</v>
      </c>
      <c r="C5" s="30" t="s">
        <v>284</v>
      </c>
      <c r="D5" s="83">
        <v>2</v>
      </c>
      <c r="E5" s="32"/>
      <c r="F5" s="474"/>
      <c r="G5" s="34">
        <f aca="true" t="shared" si="0" ref="G5:G13">F5*D5</f>
        <v>0</v>
      </c>
    </row>
    <row r="6" spans="1:7" ht="117" customHeight="1">
      <c r="A6" s="28">
        <f aca="true" t="shared" si="1" ref="A6:A13">A5+1</f>
        <v>2</v>
      </c>
      <c r="B6" s="62" t="s">
        <v>934</v>
      </c>
      <c r="C6" s="84" t="s">
        <v>284</v>
      </c>
      <c r="D6" s="83">
        <v>48</v>
      </c>
      <c r="E6" s="32"/>
      <c r="F6" s="474"/>
      <c r="G6" s="34">
        <f t="shared" si="0"/>
        <v>0</v>
      </c>
    </row>
    <row r="7" spans="1:7" ht="70.5" customHeight="1">
      <c r="A7" s="28">
        <f t="shared" si="1"/>
        <v>3</v>
      </c>
      <c r="B7" s="29" t="s">
        <v>935</v>
      </c>
      <c r="C7" s="30" t="s">
        <v>284</v>
      </c>
      <c r="D7" s="83">
        <v>2</v>
      </c>
      <c r="E7" s="36"/>
      <c r="F7" s="474"/>
      <c r="G7" s="34">
        <f t="shared" si="0"/>
        <v>0</v>
      </c>
    </row>
    <row r="8" spans="1:7" ht="29.25">
      <c r="A8" s="28">
        <f t="shared" si="1"/>
        <v>4</v>
      </c>
      <c r="B8" s="62" t="s">
        <v>936</v>
      </c>
      <c r="C8" s="30" t="s">
        <v>204</v>
      </c>
      <c r="D8" s="83">
        <v>1750</v>
      </c>
      <c r="E8" s="32"/>
      <c r="F8" s="474"/>
      <c r="G8" s="34">
        <f t="shared" si="0"/>
        <v>0</v>
      </c>
    </row>
    <row r="9" spans="1:7" ht="29.25">
      <c r="A9" s="28">
        <f t="shared" si="1"/>
        <v>5</v>
      </c>
      <c r="B9" s="62" t="s">
        <v>937</v>
      </c>
      <c r="C9" s="30" t="s">
        <v>204</v>
      </c>
      <c r="D9" s="83">
        <v>600</v>
      </c>
      <c r="E9" s="33"/>
      <c r="F9" s="474"/>
      <c r="G9" s="34">
        <f t="shared" si="0"/>
        <v>0</v>
      </c>
    </row>
    <row r="10" spans="1:7" ht="29.25">
      <c r="A10" s="28">
        <f t="shared" si="1"/>
        <v>6</v>
      </c>
      <c r="B10" s="62" t="s">
        <v>938</v>
      </c>
      <c r="C10" s="30" t="s">
        <v>204</v>
      </c>
      <c r="D10" s="83">
        <v>1750</v>
      </c>
      <c r="E10" s="55"/>
      <c r="F10" s="483"/>
      <c r="G10" s="34">
        <f t="shared" si="0"/>
        <v>0</v>
      </c>
    </row>
    <row r="11" spans="1:7" ht="29.25">
      <c r="A11" s="28">
        <f t="shared" si="1"/>
        <v>7</v>
      </c>
      <c r="B11" s="62" t="s">
        <v>939</v>
      </c>
      <c r="C11" s="30" t="s">
        <v>204</v>
      </c>
      <c r="D11" s="83">
        <v>40</v>
      </c>
      <c r="E11" s="32"/>
      <c r="F11" s="474"/>
      <c r="G11" s="34">
        <f t="shared" si="0"/>
        <v>0</v>
      </c>
    </row>
    <row r="12" spans="1:7" ht="86.25">
      <c r="A12" s="28">
        <f t="shared" si="1"/>
        <v>8</v>
      </c>
      <c r="B12" s="62" t="s">
        <v>940</v>
      </c>
      <c r="C12" s="30" t="s">
        <v>284</v>
      </c>
      <c r="D12" s="83">
        <v>1</v>
      </c>
      <c r="E12" s="36"/>
      <c r="F12" s="474"/>
      <c r="G12" s="34">
        <f t="shared" si="0"/>
        <v>0</v>
      </c>
    </row>
    <row r="13" spans="1:7" ht="43.5">
      <c r="A13" s="28">
        <f t="shared" si="1"/>
        <v>9</v>
      </c>
      <c r="B13" s="62" t="s">
        <v>941</v>
      </c>
      <c r="C13" s="30" t="s">
        <v>284</v>
      </c>
      <c r="D13" s="83">
        <v>4</v>
      </c>
      <c r="E13" s="36"/>
      <c r="F13" s="474"/>
      <c r="G13" s="34">
        <f t="shared" si="0"/>
        <v>0</v>
      </c>
    </row>
    <row r="14" spans="1:7" ht="14.25">
      <c r="A14" s="28"/>
      <c r="B14" s="62"/>
      <c r="C14" s="30"/>
      <c r="D14" s="83"/>
      <c r="E14" s="36"/>
      <c r="F14" s="474"/>
      <c r="G14" s="40"/>
    </row>
    <row r="15" spans="1:7" ht="24.75" customHeight="1">
      <c r="A15" s="85"/>
      <c r="B15" s="86" t="s">
        <v>942</v>
      </c>
      <c r="C15" s="87"/>
      <c r="D15" s="88"/>
      <c r="E15" s="89"/>
      <c r="F15" s="474"/>
      <c r="G15" s="90">
        <f>SUM(G5:G14)</f>
        <v>0</v>
      </c>
    </row>
    <row r="16" spans="1:7" ht="14.25">
      <c r="A16" s="28"/>
      <c r="B16" s="62"/>
      <c r="C16" s="30"/>
      <c r="D16" s="83"/>
      <c r="E16" s="36"/>
      <c r="F16" s="474"/>
      <c r="G16" s="65"/>
    </row>
    <row r="17" spans="1:7" ht="15">
      <c r="A17" s="28"/>
      <c r="B17" s="60" t="s">
        <v>943</v>
      </c>
      <c r="C17" s="30"/>
      <c r="D17" s="83"/>
      <c r="E17" s="36"/>
      <c r="F17" s="474"/>
      <c r="G17" s="34"/>
    </row>
    <row r="18" spans="1:7" ht="60.75" customHeight="1">
      <c r="A18" s="28">
        <f>A13+1</f>
        <v>10</v>
      </c>
      <c r="B18" s="62" t="s">
        <v>944</v>
      </c>
      <c r="C18" s="91" t="s">
        <v>284</v>
      </c>
      <c r="D18" s="83">
        <v>1</v>
      </c>
      <c r="E18" s="36"/>
      <c r="F18" s="474"/>
      <c r="G18" s="34">
        <f>F18*D18</f>
        <v>0</v>
      </c>
    </row>
    <row r="19" spans="1:7" ht="60.75" customHeight="1">
      <c r="A19" s="28">
        <f>A18+1</f>
        <v>11</v>
      </c>
      <c r="B19" s="62" t="s">
        <v>945</v>
      </c>
      <c r="C19" s="92" t="s">
        <v>284</v>
      </c>
      <c r="D19" s="83">
        <v>1</v>
      </c>
      <c r="E19" s="36"/>
      <c r="F19" s="474"/>
      <c r="G19" s="34">
        <f>F19*D19</f>
        <v>0</v>
      </c>
    </row>
    <row r="20" spans="1:7" ht="60" customHeight="1">
      <c r="A20" s="28">
        <f>A19+1</f>
        <v>12</v>
      </c>
      <c r="B20" s="62" t="s">
        <v>946</v>
      </c>
      <c r="C20" s="92" t="s">
        <v>284</v>
      </c>
      <c r="D20" s="83">
        <v>1</v>
      </c>
      <c r="E20" s="32"/>
      <c r="F20" s="474"/>
      <c r="G20" s="34">
        <f>F20*D20</f>
        <v>0</v>
      </c>
    </row>
    <row r="21" spans="1:7" ht="28.5" customHeight="1">
      <c r="A21" s="28">
        <f>A20+1</f>
        <v>13</v>
      </c>
      <c r="B21" s="62" t="s">
        <v>947</v>
      </c>
      <c r="C21" s="92" t="s">
        <v>284</v>
      </c>
      <c r="D21" s="83">
        <v>42</v>
      </c>
      <c r="E21" s="32"/>
      <c r="F21" s="474"/>
      <c r="G21" s="34">
        <f>F21*D21</f>
        <v>0</v>
      </c>
    </row>
    <row r="22" spans="1:7" ht="15">
      <c r="A22" s="28">
        <f>A21+1</f>
        <v>14</v>
      </c>
      <c r="B22" s="62" t="s">
        <v>948</v>
      </c>
      <c r="C22" s="92" t="s">
        <v>284</v>
      </c>
      <c r="D22" s="83">
        <v>1</v>
      </c>
      <c r="E22" s="35"/>
      <c r="F22" s="474"/>
      <c r="G22" s="34">
        <f>F22*D22</f>
        <v>0</v>
      </c>
    </row>
    <row r="23" spans="1:7" ht="14.25">
      <c r="A23" s="28"/>
      <c r="B23" s="62"/>
      <c r="C23" s="92"/>
      <c r="D23" s="83"/>
      <c r="E23" s="35"/>
      <c r="F23" s="474"/>
      <c r="G23" s="40"/>
    </row>
    <row r="24" spans="1:7" ht="15">
      <c r="A24" s="85"/>
      <c r="B24" s="86" t="s">
        <v>949</v>
      </c>
      <c r="C24" s="87"/>
      <c r="D24" s="88"/>
      <c r="E24" s="89"/>
      <c r="F24" s="474"/>
      <c r="G24" s="90">
        <f>SUM(G18:G23)</f>
        <v>0</v>
      </c>
    </row>
    <row r="25" spans="1:7" s="482" customFormat="1" ht="15">
      <c r="A25" s="476"/>
      <c r="B25" s="477"/>
      <c r="C25" s="478"/>
      <c r="D25" s="479"/>
      <c r="E25" s="480"/>
      <c r="F25" s="474"/>
      <c r="G25" s="481"/>
    </row>
    <row r="26" spans="1:7" ht="15">
      <c r="A26" s="93"/>
      <c r="B26" s="94" t="s">
        <v>950</v>
      </c>
      <c r="C26" s="95"/>
      <c r="D26" s="95"/>
      <c r="E26" s="96"/>
      <c r="F26" s="475"/>
      <c r="G26" s="90">
        <f>G24+G15</f>
        <v>0</v>
      </c>
    </row>
    <row r="29" ht="14.25">
      <c r="D29" s="41"/>
    </row>
  </sheetData>
  <sheetProtection password="95F1" sheet="1"/>
  <mergeCells count="1">
    <mergeCell ref="A1:G1"/>
  </mergeCells>
  <printOptions horizontalCentered="1"/>
  <pageMargins left="0.5905511811023623" right="0.5905511811023623" top="0.5905511811023623" bottom="0.7480314960629921" header="0.35433070866141736" footer="0.35433070866141736"/>
  <pageSetup horizontalDpi="600" verticalDpi="600" orientation="landscape" scale="80" r:id="rId1"/>
  <headerFooter>
    <oddHeader>&amp;LKarekar &amp;&amp; Associates&amp;RNLSIU- Proposed Extension work of LEARNING CENTER (All Floors)</oddHeader>
    <oddFooter>&amp;LContractor's Seal &amp;&amp; Signature&amp;RCCTV - BOQ
Page &amp;P of &amp;N</oddFooter>
  </headerFooter>
</worksheet>
</file>

<file path=xl/worksheets/sheet12.xml><?xml version="1.0" encoding="utf-8"?>
<worksheet xmlns="http://schemas.openxmlformats.org/spreadsheetml/2006/main" xmlns:r="http://schemas.openxmlformats.org/officeDocument/2006/relationships">
  <dimension ref="A1:H78"/>
  <sheetViews>
    <sheetView view="pageBreakPreview" zoomScaleSheetLayoutView="100" workbookViewId="0" topLeftCell="A1">
      <selection activeCell="A1" sqref="A1:G1"/>
    </sheetView>
  </sheetViews>
  <sheetFormatPr defaultColWidth="9.140625" defaultRowHeight="12.75"/>
  <cols>
    <col min="1" max="1" width="9.140625" style="17" customWidth="1"/>
    <col min="2" max="2" width="97.00390625" style="17" customWidth="1"/>
    <col min="3" max="3" width="10.421875" style="17" customWidth="1"/>
    <col min="4" max="4" width="12.140625" style="17" customWidth="1"/>
    <col min="5" max="5" width="9.140625" style="17" hidden="1" customWidth="1"/>
    <col min="6" max="6" width="13.00390625" style="17" customWidth="1"/>
    <col min="7" max="7" width="16.28125" style="17" customWidth="1"/>
    <col min="8" max="16384" width="9.140625" style="17" customWidth="1"/>
  </cols>
  <sheetData>
    <row r="1" spans="1:8" ht="34.5" customHeight="1">
      <c r="A1" s="530" t="s">
        <v>1183</v>
      </c>
      <c r="B1" s="530"/>
      <c r="C1" s="530"/>
      <c r="D1" s="530"/>
      <c r="E1" s="530"/>
      <c r="F1" s="530"/>
      <c r="G1" s="530"/>
      <c r="H1" s="42"/>
    </row>
    <row r="2" spans="1:7" ht="30" customHeight="1">
      <c r="A2" s="19" t="s">
        <v>58</v>
      </c>
      <c r="B2" s="20" t="s">
        <v>60</v>
      </c>
      <c r="C2" s="20" t="s">
        <v>61</v>
      </c>
      <c r="D2" s="21" t="s">
        <v>62</v>
      </c>
      <c r="E2" s="22"/>
      <c r="F2" s="471" t="s">
        <v>931</v>
      </c>
      <c r="G2" s="22" t="s">
        <v>729</v>
      </c>
    </row>
    <row r="3" spans="1:7" ht="15">
      <c r="A3" s="23"/>
      <c r="B3" s="24"/>
      <c r="C3" s="24"/>
      <c r="D3" s="25"/>
      <c r="E3" s="26"/>
      <c r="F3" s="472"/>
      <c r="G3" s="27"/>
    </row>
    <row r="4" spans="1:7" ht="15">
      <c r="A4" s="43"/>
      <c r="B4" s="45" t="s">
        <v>951</v>
      </c>
      <c r="C4" s="46"/>
      <c r="D4" s="47"/>
      <c r="E4" s="32"/>
      <c r="F4" s="474"/>
      <c r="G4" s="34"/>
    </row>
    <row r="5" spans="1:7" ht="99.75">
      <c r="A5" s="28">
        <v>1</v>
      </c>
      <c r="B5" s="29" t="s">
        <v>952</v>
      </c>
      <c r="C5" s="30" t="s">
        <v>204</v>
      </c>
      <c r="D5" s="31">
        <v>10</v>
      </c>
      <c r="E5" s="32"/>
      <c r="F5" s="474"/>
      <c r="G5" s="34">
        <f>F5*D5</f>
        <v>0</v>
      </c>
    </row>
    <row r="6" spans="1:7" ht="103.5" customHeight="1">
      <c r="A6" s="28">
        <f>A5+1</f>
        <v>2</v>
      </c>
      <c r="B6" s="29" t="s">
        <v>953</v>
      </c>
      <c r="C6" s="30" t="s">
        <v>204</v>
      </c>
      <c r="D6" s="31">
        <v>175</v>
      </c>
      <c r="E6" s="35"/>
      <c r="F6" s="474"/>
      <c r="G6" s="34">
        <f>F6*D6</f>
        <v>0</v>
      </c>
    </row>
    <row r="7" spans="1:7" ht="105" customHeight="1">
      <c r="A7" s="28">
        <f>A6+1</f>
        <v>3</v>
      </c>
      <c r="B7" s="29" t="s">
        <v>954</v>
      </c>
      <c r="C7" s="30" t="s">
        <v>204</v>
      </c>
      <c r="D7" s="31">
        <v>19</v>
      </c>
      <c r="E7" s="36"/>
      <c r="F7" s="474"/>
      <c r="G7" s="34">
        <f>F7*D7</f>
        <v>0</v>
      </c>
    </row>
    <row r="8" spans="1:7" ht="14.25">
      <c r="A8" s="28"/>
      <c r="B8" s="29"/>
      <c r="C8" s="30"/>
      <c r="D8" s="31"/>
      <c r="E8" s="32"/>
      <c r="F8" s="474"/>
      <c r="G8" s="40"/>
    </row>
    <row r="9" spans="1:7" ht="24.75" customHeight="1">
      <c r="A9" s="48"/>
      <c r="B9" s="49" t="s">
        <v>955</v>
      </c>
      <c r="C9" s="50"/>
      <c r="D9" s="51"/>
      <c r="E9" s="52"/>
      <c r="F9" s="483"/>
      <c r="G9" s="53">
        <f>SUM(G5:G8)</f>
        <v>0</v>
      </c>
    </row>
    <row r="10" spans="1:7" ht="14.25">
      <c r="A10" s="28"/>
      <c r="B10" s="54"/>
      <c r="C10" s="30"/>
      <c r="D10" s="31"/>
      <c r="E10" s="55"/>
      <c r="F10" s="483"/>
      <c r="G10" s="56"/>
    </row>
    <row r="11" spans="1:7" ht="15">
      <c r="A11" s="28"/>
      <c r="B11" s="45" t="s">
        <v>956</v>
      </c>
      <c r="C11" s="57"/>
      <c r="D11" s="58"/>
      <c r="E11" s="32"/>
      <c r="F11" s="474"/>
      <c r="G11" s="34"/>
    </row>
    <row r="12" spans="1:7" ht="42.75">
      <c r="A12" s="28">
        <f>A7+1</f>
        <v>4</v>
      </c>
      <c r="B12" s="59" t="s">
        <v>957</v>
      </c>
      <c r="C12" s="30" t="s">
        <v>284</v>
      </c>
      <c r="D12" s="31">
        <v>1</v>
      </c>
      <c r="E12" s="36"/>
      <c r="F12" s="474"/>
      <c r="G12" s="34">
        <f>F12*D12</f>
        <v>0</v>
      </c>
    </row>
    <row r="13" spans="1:7" ht="57">
      <c r="A13" s="28">
        <f>A12+1</f>
        <v>5</v>
      </c>
      <c r="B13" s="59" t="s">
        <v>958</v>
      </c>
      <c r="C13" s="30" t="s">
        <v>284</v>
      </c>
      <c r="D13" s="31">
        <v>2</v>
      </c>
      <c r="E13" s="36"/>
      <c r="F13" s="474"/>
      <c r="G13" s="34">
        <f>F13*D13</f>
        <v>0</v>
      </c>
    </row>
    <row r="14" spans="1:7" ht="57">
      <c r="A14" s="28">
        <f>A13+1</f>
        <v>6</v>
      </c>
      <c r="B14" s="29" t="s">
        <v>1184</v>
      </c>
      <c r="C14" s="30" t="s">
        <v>284</v>
      </c>
      <c r="D14" s="31">
        <v>1</v>
      </c>
      <c r="E14" s="36"/>
      <c r="F14" s="474"/>
      <c r="G14" s="34">
        <f>F14*D14</f>
        <v>0</v>
      </c>
    </row>
    <row r="15" spans="1:7" ht="57">
      <c r="A15" s="28">
        <f>A14+1</f>
        <v>7</v>
      </c>
      <c r="B15" s="29" t="s">
        <v>1185</v>
      </c>
      <c r="C15" s="30" t="s">
        <v>284</v>
      </c>
      <c r="D15" s="31">
        <v>2</v>
      </c>
      <c r="E15" s="36"/>
      <c r="F15" s="474"/>
      <c r="G15" s="34">
        <f>F15*D15</f>
        <v>0</v>
      </c>
    </row>
    <row r="16" spans="1:7" ht="42.75">
      <c r="A16" s="28">
        <f>A15+1</f>
        <v>8</v>
      </c>
      <c r="B16" s="29" t="s">
        <v>959</v>
      </c>
      <c r="C16" s="30" t="s">
        <v>284</v>
      </c>
      <c r="D16" s="31">
        <v>3</v>
      </c>
      <c r="E16" s="36"/>
      <c r="F16" s="474"/>
      <c r="G16" s="34">
        <f>F16*D16</f>
        <v>0</v>
      </c>
    </row>
    <row r="17" spans="1:7" ht="14.25">
      <c r="A17" s="28"/>
      <c r="B17" s="29"/>
      <c r="C17" s="30"/>
      <c r="D17" s="31"/>
      <c r="E17" s="36"/>
      <c r="F17" s="474"/>
      <c r="G17" s="40"/>
    </row>
    <row r="18" spans="1:7" ht="24.75" customHeight="1">
      <c r="A18" s="48"/>
      <c r="B18" s="49" t="s">
        <v>960</v>
      </c>
      <c r="C18" s="50"/>
      <c r="D18" s="51"/>
      <c r="E18" s="52"/>
      <c r="F18" s="483"/>
      <c r="G18" s="53">
        <f>SUM(G12:G17)</f>
        <v>0</v>
      </c>
    </row>
    <row r="19" spans="1:7" ht="15">
      <c r="A19" s="28"/>
      <c r="B19" s="54"/>
      <c r="C19" s="30"/>
      <c r="D19" s="31"/>
      <c r="E19" s="36"/>
      <c r="F19" s="474"/>
      <c r="G19" s="61"/>
    </row>
    <row r="20" spans="1:7" ht="15">
      <c r="A20" s="28"/>
      <c r="B20" s="45" t="s">
        <v>961</v>
      </c>
      <c r="C20" s="57"/>
      <c r="D20" s="58"/>
      <c r="E20" s="32"/>
      <c r="F20" s="474"/>
      <c r="G20" s="34"/>
    </row>
    <row r="21" spans="1:7" ht="57">
      <c r="A21" s="28">
        <f>A16+1</f>
        <v>9</v>
      </c>
      <c r="B21" s="62" t="s">
        <v>962</v>
      </c>
      <c r="C21" s="30" t="s">
        <v>284</v>
      </c>
      <c r="D21" s="31">
        <v>19</v>
      </c>
      <c r="E21" s="32"/>
      <c r="F21" s="474"/>
      <c r="G21" s="34">
        <f>F21*D21</f>
        <v>0</v>
      </c>
    </row>
    <row r="22" spans="1:7" ht="128.25">
      <c r="A22" s="28">
        <f>A21+1</f>
        <v>10</v>
      </c>
      <c r="B22" s="448" t="s">
        <v>963</v>
      </c>
      <c r="C22" s="30" t="s">
        <v>284</v>
      </c>
      <c r="D22" s="31">
        <v>19</v>
      </c>
      <c r="E22" s="35"/>
      <c r="F22" s="474"/>
      <c r="G22" s="34">
        <f>F22*D22</f>
        <v>0</v>
      </c>
    </row>
    <row r="23" spans="1:7" ht="42.75">
      <c r="A23" s="28">
        <f>A22+1</f>
        <v>11</v>
      </c>
      <c r="B23" s="29" t="s">
        <v>964</v>
      </c>
      <c r="C23" s="30" t="s">
        <v>284</v>
      </c>
      <c r="D23" s="31">
        <v>19</v>
      </c>
      <c r="E23" s="35"/>
      <c r="F23" s="474"/>
      <c r="G23" s="34">
        <f>F23*D23</f>
        <v>0</v>
      </c>
    </row>
    <row r="24" spans="1:7" ht="106.5" customHeight="1">
      <c r="A24" s="28">
        <f>A23+1</f>
        <v>12</v>
      </c>
      <c r="B24" s="29" t="s">
        <v>965</v>
      </c>
      <c r="C24" s="30" t="s">
        <v>284</v>
      </c>
      <c r="D24" s="31">
        <v>19</v>
      </c>
      <c r="E24" s="36"/>
      <c r="F24" s="474"/>
      <c r="G24" s="34">
        <f>F24*D24</f>
        <v>0</v>
      </c>
    </row>
    <row r="25" spans="1:7" ht="71.25">
      <c r="A25" s="28">
        <f>A24+1</f>
        <v>13</v>
      </c>
      <c r="B25" s="62" t="s">
        <v>966</v>
      </c>
      <c r="C25" s="30" t="s">
        <v>284</v>
      </c>
      <c r="D25" s="31">
        <v>1</v>
      </c>
      <c r="E25" s="36"/>
      <c r="F25" s="474"/>
      <c r="G25" s="34">
        <f>F25*D25</f>
        <v>0</v>
      </c>
    </row>
    <row r="26" spans="1:7" ht="15">
      <c r="A26" s="28"/>
      <c r="B26" s="62"/>
      <c r="C26" s="30"/>
      <c r="D26" s="31"/>
      <c r="E26" s="36"/>
      <c r="F26" s="474"/>
      <c r="G26" s="63"/>
    </row>
    <row r="27" spans="1:7" ht="24.75" customHeight="1">
      <c r="A27" s="48"/>
      <c r="B27" s="49" t="s">
        <v>967</v>
      </c>
      <c r="C27" s="50"/>
      <c r="D27" s="51"/>
      <c r="E27" s="52"/>
      <c r="F27" s="483"/>
      <c r="G27" s="53">
        <f>SUM(G21:G26)</f>
        <v>0</v>
      </c>
    </row>
    <row r="28" spans="1:7" ht="14.25">
      <c r="A28" s="28"/>
      <c r="B28" s="64"/>
      <c r="C28" s="30"/>
      <c r="D28" s="31"/>
      <c r="E28" s="36"/>
      <c r="F28" s="474"/>
      <c r="G28" s="65"/>
    </row>
    <row r="29" spans="1:7" ht="15">
      <c r="A29" s="28"/>
      <c r="B29" s="45" t="s">
        <v>968</v>
      </c>
      <c r="C29" s="57"/>
      <c r="D29" s="58"/>
      <c r="E29" s="32"/>
      <c r="F29" s="474"/>
      <c r="G29" s="34"/>
    </row>
    <row r="30" spans="1:7" ht="57">
      <c r="A30" s="66">
        <f>A25+1</f>
        <v>14</v>
      </c>
      <c r="B30" s="62" t="s">
        <v>969</v>
      </c>
      <c r="C30" s="30" t="s">
        <v>284</v>
      </c>
      <c r="D30" s="31">
        <v>46</v>
      </c>
      <c r="E30" s="36"/>
      <c r="F30" s="474"/>
      <c r="G30" s="34">
        <f>F30*D30</f>
        <v>0</v>
      </c>
    </row>
    <row r="31" spans="1:7" ht="57">
      <c r="A31" s="28">
        <f>A30+1</f>
        <v>15</v>
      </c>
      <c r="B31" s="62" t="s">
        <v>970</v>
      </c>
      <c r="C31" s="30" t="s">
        <v>284</v>
      </c>
      <c r="D31" s="31">
        <v>19</v>
      </c>
      <c r="E31" s="36"/>
      <c r="F31" s="474"/>
      <c r="G31" s="34">
        <f>F31*D31</f>
        <v>0</v>
      </c>
    </row>
    <row r="32" spans="1:7" ht="42.75">
      <c r="A32" s="28">
        <f>A31+1</f>
        <v>16</v>
      </c>
      <c r="B32" s="62" t="s">
        <v>971</v>
      </c>
      <c r="C32" s="30" t="s">
        <v>284</v>
      </c>
      <c r="D32" s="31">
        <v>6</v>
      </c>
      <c r="E32" s="36"/>
      <c r="F32" s="484"/>
      <c r="G32" s="34">
        <f>F32*D32</f>
        <v>0</v>
      </c>
    </row>
    <row r="33" spans="1:7" ht="15">
      <c r="A33" s="28"/>
      <c r="B33" s="62"/>
      <c r="C33" s="30"/>
      <c r="D33" s="31"/>
      <c r="E33" s="67"/>
      <c r="F33" s="474"/>
      <c r="G33" s="63"/>
    </row>
    <row r="34" spans="1:7" ht="15">
      <c r="A34" s="48"/>
      <c r="B34" s="49" t="s">
        <v>972</v>
      </c>
      <c r="C34" s="50"/>
      <c r="D34" s="51"/>
      <c r="E34" s="52"/>
      <c r="F34" s="483"/>
      <c r="G34" s="53">
        <f>SUM(G30:G33)</f>
        <v>0</v>
      </c>
    </row>
    <row r="35" spans="1:7" ht="15">
      <c r="A35" s="28"/>
      <c r="B35" s="64"/>
      <c r="C35" s="30"/>
      <c r="D35" s="31"/>
      <c r="E35" s="32"/>
      <c r="F35" s="474"/>
      <c r="G35" s="61"/>
    </row>
    <row r="36" spans="1:7" ht="15">
      <c r="A36" s="28"/>
      <c r="B36" s="45" t="s">
        <v>973</v>
      </c>
      <c r="C36" s="57"/>
      <c r="D36" s="58"/>
      <c r="E36" s="32"/>
      <c r="F36" s="474"/>
      <c r="G36" s="34"/>
    </row>
    <row r="37" spans="1:7" ht="42.75">
      <c r="A37" s="28">
        <f>A32+1</f>
        <v>17</v>
      </c>
      <c r="B37" s="62" t="s">
        <v>974</v>
      </c>
      <c r="C37" s="30" t="s">
        <v>87</v>
      </c>
      <c r="D37" s="31">
        <v>2</v>
      </c>
      <c r="E37" s="36"/>
      <c r="F37" s="474"/>
      <c r="G37" s="34">
        <f>F37*D37</f>
        <v>0</v>
      </c>
    </row>
    <row r="38" spans="1:7" ht="15">
      <c r="A38" s="28"/>
      <c r="B38" s="62"/>
      <c r="C38" s="30"/>
      <c r="D38" s="31"/>
      <c r="E38" s="55"/>
      <c r="F38" s="474"/>
      <c r="G38" s="68"/>
    </row>
    <row r="39" spans="1:7" ht="15">
      <c r="A39" s="48"/>
      <c r="B39" s="49" t="s">
        <v>975</v>
      </c>
      <c r="C39" s="50"/>
      <c r="D39" s="51"/>
      <c r="E39" s="52"/>
      <c r="F39" s="483"/>
      <c r="G39" s="53">
        <f>SUM(G37:G38)</f>
        <v>0</v>
      </c>
    </row>
    <row r="40" spans="1:7" ht="15">
      <c r="A40" s="28"/>
      <c r="B40" s="69"/>
      <c r="C40" s="30"/>
      <c r="D40" s="31"/>
      <c r="E40" s="36"/>
      <c r="F40" s="474"/>
      <c r="G40" s="65"/>
    </row>
    <row r="41" spans="1:7" ht="15">
      <c r="A41" s="28"/>
      <c r="B41" s="45" t="s">
        <v>976</v>
      </c>
      <c r="C41" s="57"/>
      <c r="D41" s="58"/>
      <c r="E41" s="32"/>
      <c r="F41" s="474"/>
      <c r="G41" s="34"/>
    </row>
    <row r="42" spans="1:7" ht="42.75">
      <c r="A42" s="28">
        <f>A37+1</f>
        <v>18</v>
      </c>
      <c r="B42" s="62" t="s">
        <v>977</v>
      </c>
      <c r="C42" s="30" t="s">
        <v>284</v>
      </c>
      <c r="D42" s="31">
        <v>25</v>
      </c>
      <c r="E42" s="36"/>
      <c r="F42" s="474"/>
      <c r="G42" s="34">
        <f aca="true" t="shared" si="0" ref="G42:G47">F42*D42</f>
        <v>0</v>
      </c>
    </row>
    <row r="43" spans="1:7" ht="42.75">
      <c r="A43" s="28">
        <f>A42+1</f>
        <v>19</v>
      </c>
      <c r="B43" s="62" t="s">
        <v>978</v>
      </c>
      <c r="C43" s="30" t="s">
        <v>284</v>
      </c>
      <c r="D43" s="31">
        <v>25</v>
      </c>
      <c r="E43" s="36"/>
      <c r="F43" s="474"/>
      <c r="G43" s="34">
        <f t="shared" si="0"/>
        <v>0</v>
      </c>
    </row>
    <row r="44" spans="1:7" ht="14.25">
      <c r="A44" s="28">
        <f>A43+1</f>
        <v>20</v>
      </c>
      <c r="B44" s="62" t="s">
        <v>979</v>
      </c>
      <c r="C44" s="30" t="s">
        <v>284</v>
      </c>
      <c r="D44" s="31">
        <v>19</v>
      </c>
      <c r="E44" s="32"/>
      <c r="F44" s="474"/>
      <c r="G44" s="34">
        <f t="shared" si="0"/>
        <v>0</v>
      </c>
    </row>
    <row r="45" spans="1:7" ht="172.5" customHeight="1">
      <c r="A45" s="28">
        <f>A44+1</f>
        <v>21</v>
      </c>
      <c r="B45" s="62" t="s">
        <v>980</v>
      </c>
      <c r="C45" s="30" t="s">
        <v>284</v>
      </c>
      <c r="D45" s="31">
        <v>19</v>
      </c>
      <c r="E45" s="32"/>
      <c r="F45" s="474"/>
      <c r="G45" s="34">
        <f t="shared" si="0"/>
        <v>0</v>
      </c>
    </row>
    <row r="46" spans="1:7" ht="171" customHeight="1">
      <c r="A46" s="28">
        <f>A45+1</f>
        <v>22</v>
      </c>
      <c r="B46" s="62" t="s">
        <v>981</v>
      </c>
      <c r="C46" s="30" t="s">
        <v>284</v>
      </c>
      <c r="D46" s="31">
        <v>19</v>
      </c>
      <c r="E46" s="32"/>
      <c r="F46" s="474"/>
      <c r="G46" s="34">
        <f t="shared" si="0"/>
        <v>0</v>
      </c>
    </row>
    <row r="47" spans="1:7" ht="14.25">
      <c r="A47" s="28">
        <f>A46+1</f>
        <v>23</v>
      </c>
      <c r="B47" s="62" t="s">
        <v>982</v>
      </c>
      <c r="C47" s="30" t="s">
        <v>284</v>
      </c>
      <c r="D47" s="31">
        <v>19</v>
      </c>
      <c r="E47" s="32"/>
      <c r="F47" s="474"/>
      <c r="G47" s="34">
        <f t="shared" si="0"/>
        <v>0</v>
      </c>
    </row>
    <row r="48" spans="1:7" ht="14.25">
      <c r="A48" s="28"/>
      <c r="B48" s="62"/>
      <c r="C48" s="30"/>
      <c r="D48" s="31"/>
      <c r="E48" s="32"/>
      <c r="F48" s="474"/>
      <c r="G48" s="40"/>
    </row>
    <row r="49" spans="1:7" ht="24.75" customHeight="1">
      <c r="A49" s="48"/>
      <c r="B49" s="49" t="s">
        <v>983</v>
      </c>
      <c r="C49" s="50"/>
      <c r="D49" s="51"/>
      <c r="E49" s="52"/>
      <c r="F49" s="483"/>
      <c r="G49" s="53">
        <f>SUM(G42:G48)</f>
        <v>0</v>
      </c>
    </row>
    <row r="50" spans="1:7" ht="14.25">
      <c r="A50" s="28"/>
      <c r="B50" s="64"/>
      <c r="C50" s="30"/>
      <c r="D50" s="31"/>
      <c r="E50" s="32"/>
      <c r="F50" s="474"/>
      <c r="G50" s="65"/>
    </row>
    <row r="51" spans="1:7" ht="15">
      <c r="A51" s="28"/>
      <c r="B51" s="45" t="s">
        <v>984</v>
      </c>
      <c r="C51" s="57"/>
      <c r="D51" s="58"/>
      <c r="E51" s="32"/>
      <c r="F51" s="474"/>
      <c r="G51" s="34"/>
    </row>
    <row r="52" spans="1:7" ht="128.25">
      <c r="A52" s="28">
        <f>A47+1</f>
        <v>24</v>
      </c>
      <c r="B52" s="62" t="s">
        <v>985</v>
      </c>
      <c r="C52" s="30" t="s">
        <v>986</v>
      </c>
      <c r="D52" s="31">
        <v>25000</v>
      </c>
      <c r="E52" s="32"/>
      <c r="F52" s="474"/>
      <c r="G52" s="34">
        <f>F52*D52</f>
        <v>0</v>
      </c>
    </row>
    <row r="53" spans="1:7" ht="14.25">
      <c r="A53" s="28"/>
      <c r="B53" s="62"/>
      <c r="C53" s="30"/>
      <c r="D53" s="31"/>
      <c r="E53" s="32"/>
      <c r="F53" s="474"/>
      <c r="G53" s="40"/>
    </row>
    <row r="54" spans="1:7" ht="15">
      <c r="A54" s="48"/>
      <c r="B54" s="49" t="s">
        <v>987</v>
      </c>
      <c r="C54" s="50"/>
      <c r="D54" s="51"/>
      <c r="E54" s="52"/>
      <c r="F54" s="483"/>
      <c r="G54" s="53">
        <f>SUM(G52:G53)</f>
        <v>0</v>
      </c>
    </row>
    <row r="55" spans="1:7" ht="14.25">
      <c r="A55" s="28"/>
      <c r="B55" s="64"/>
      <c r="C55" s="30"/>
      <c r="D55" s="31"/>
      <c r="E55" s="36"/>
      <c r="F55" s="474"/>
      <c r="G55" s="65"/>
    </row>
    <row r="56" spans="1:7" ht="15">
      <c r="A56" s="70"/>
      <c r="B56" s="71" t="s">
        <v>988</v>
      </c>
      <c r="C56" s="32"/>
      <c r="D56" s="32"/>
      <c r="E56" s="32"/>
      <c r="F56" s="485"/>
      <c r="G56" s="72"/>
    </row>
    <row r="57" spans="1:7" ht="85.5">
      <c r="A57" s="28">
        <f>A52+1</f>
        <v>25</v>
      </c>
      <c r="B57" s="37" t="s">
        <v>989</v>
      </c>
      <c r="C57" s="38" t="s">
        <v>756</v>
      </c>
      <c r="D57" s="55">
        <v>1</v>
      </c>
      <c r="E57" s="32"/>
      <c r="F57" s="486"/>
      <c r="G57" s="34">
        <f>F57*D57</f>
        <v>0</v>
      </c>
    </row>
    <row r="58" spans="1:7" ht="57">
      <c r="A58" s="28">
        <f>A57+1</f>
        <v>26</v>
      </c>
      <c r="B58" s="37" t="s">
        <v>990</v>
      </c>
      <c r="C58" s="38" t="s">
        <v>756</v>
      </c>
      <c r="D58" s="55">
        <v>1</v>
      </c>
      <c r="E58" s="32"/>
      <c r="F58" s="486"/>
      <c r="G58" s="34">
        <f>F58*D58</f>
        <v>0</v>
      </c>
    </row>
    <row r="59" spans="1:7" ht="57.75">
      <c r="A59" s="28">
        <f>A58+1</f>
        <v>27</v>
      </c>
      <c r="B59" s="37" t="s">
        <v>991</v>
      </c>
      <c r="C59" s="38"/>
      <c r="D59" s="55"/>
      <c r="E59" s="32"/>
      <c r="F59" s="486"/>
      <c r="G59" s="72"/>
    </row>
    <row r="60" spans="1:7" ht="14.25">
      <c r="A60" s="39">
        <f>A59+0.1</f>
        <v>27.1</v>
      </c>
      <c r="B60" s="37" t="s">
        <v>992</v>
      </c>
      <c r="C60" s="38" t="s">
        <v>204</v>
      </c>
      <c r="D60" s="55">
        <v>85</v>
      </c>
      <c r="E60" s="32"/>
      <c r="F60" s="486"/>
      <c r="G60" s="34">
        <f>F60*D60</f>
        <v>0</v>
      </c>
    </row>
    <row r="61" spans="1:7" ht="28.5">
      <c r="A61" s="28">
        <f>A59+1</f>
        <v>28</v>
      </c>
      <c r="B61" s="37" t="s">
        <v>993</v>
      </c>
      <c r="C61" s="38"/>
      <c r="D61" s="55"/>
      <c r="E61" s="32"/>
      <c r="F61" s="486"/>
      <c r="G61" s="72"/>
    </row>
    <row r="62" spans="1:7" ht="14.25">
      <c r="A62" s="28"/>
      <c r="B62" s="37" t="s">
        <v>994</v>
      </c>
      <c r="C62" s="38"/>
      <c r="D62" s="55"/>
      <c r="E62" s="32"/>
      <c r="F62" s="486"/>
      <c r="G62" s="72"/>
    </row>
    <row r="63" spans="1:7" ht="14.25">
      <c r="A63" s="39">
        <f>A61+0.1</f>
        <v>28.1</v>
      </c>
      <c r="B63" s="37" t="s">
        <v>995</v>
      </c>
      <c r="C63" s="38" t="s">
        <v>204</v>
      </c>
      <c r="D63" s="55">
        <v>85</v>
      </c>
      <c r="E63" s="32"/>
      <c r="F63" s="486"/>
      <c r="G63" s="34">
        <f>F63*D63</f>
        <v>0</v>
      </c>
    </row>
    <row r="64" spans="1:7" ht="28.5">
      <c r="A64" s="28">
        <f>A61+1</f>
        <v>29</v>
      </c>
      <c r="B64" s="37" t="s">
        <v>996</v>
      </c>
      <c r="C64" s="38"/>
      <c r="D64" s="55"/>
      <c r="E64" s="32"/>
      <c r="F64" s="486"/>
      <c r="G64" s="72"/>
    </row>
    <row r="65" spans="1:7" ht="14.25">
      <c r="A65" s="28"/>
      <c r="B65" s="37" t="s">
        <v>777</v>
      </c>
      <c r="C65" s="38" t="s">
        <v>756</v>
      </c>
      <c r="D65" s="55">
        <v>8</v>
      </c>
      <c r="E65" s="32"/>
      <c r="F65" s="486"/>
      <c r="G65" s="34">
        <f>F65*D65</f>
        <v>0</v>
      </c>
    </row>
    <row r="66" spans="1:7" ht="42.75">
      <c r="A66" s="28">
        <f>A64+1</f>
        <v>30</v>
      </c>
      <c r="B66" s="37" t="s">
        <v>997</v>
      </c>
      <c r="C66" s="38"/>
      <c r="D66" s="55"/>
      <c r="E66" s="32"/>
      <c r="F66" s="486"/>
      <c r="G66" s="72"/>
    </row>
    <row r="67" spans="1:7" ht="14.25">
      <c r="A67" s="39">
        <f>A66+0.1</f>
        <v>30.1</v>
      </c>
      <c r="B67" s="37" t="s">
        <v>998</v>
      </c>
      <c r="C67" s="38" t="s">
        <v>756</v>
      </c>
      <c r="D67" s="55">
        <v>2</v>
      </c>
      <c r="E67" s="32"/>
      <c r="F67" s="486"/>
      <c r="G67" s="34">
        <f aca="true" t="shared" si="1" ref="G67:G72">F67*D67</f>
        <v>0</v>
      </c>
    </row>
    <row r="68" spans="1:7" ht="57">
      <c r="A68" s="28">
        <f>A66+1</f>
        <v>31</v>
      </c>
      <c r="B68" s="37" t="s">
        <v>999</v>
      </c>
      <c r="C68" s="38"/>
      <c r="D68" s="55"/>
      <c r="E68" s="32"/>
      <c r="F68" s="486"/>
      <c r="G68" s="72"/>
    </row>
    <row r="69" spans="1:7" ht="14.25">
      <c r="A69" s="39">
        <f>A68+0.1</f>
        <v>31.1</v>
      </c>
      <c r="B69" s="37" t="s">
        <v>1000</v>
      </c>
      <c r="C69" s="38" t="s">
        <v>204</v>
      </c>
      <c r="D69" s="55">
        <v>85</v>
      </c>
      <c r="E69" s="32"/>
      <c r="F69" s="486"/>
      <c r="G69" s="34">
        <f t="shared" si="1"/>
        <v>0</v>
      </c>
    </row>
    <row r="70" spans="1:7" ht="57">
      <c r="A70" s="28">
        <f>A68+1</f>
        <v>32</v>
      </c>
      <c r="B70" s="37" t="s">
        <v>1001</v>
      </c>
      <c r="C70" s="38"/>
      <c r="D70" s="55"/>
      <c r="E70" s="32"/>
      <c r="F70" s="486"/>
      <c r="G70" s="34"/>
    </row>
    <row r="71" spans="1:7" ht="14.25">
      <c r="A71" s="39">
        <f>A70+0.1</f>
        <v>32.1</v>
      </c>
      <c r="B71" s="37" t="s">
        <v>1002</v>
      </c>
      <c r="C71" s="38" t="s">
        <v>756</v>
      </c>
      <c r="D71" s="55">
        <v>19</v>
      </c>
      <c r="E71" s="32"/>
      <c r="F71" s="486"/>
      <c r="G71" s="34">
        <f t="shared" si="1"/>
        <v>0</v>
      </c>
    </row>
    <row r="72" spans="1:7" ht="28.5">
      <c r="A72" s="28">
        <f>A70+1</f>
        <v>33</v>
      </c>
      <c r="B72" s="37" t="s">
        <v>1003</v>
      </c>
      <c r="C72" s="38" t="s">
        <v>1004</v>
      </c>
      <c r="D72" s="55">
        <v>1</v>
      </c>
      <c r="E72" s="32"/>
      <c r="F72" s="486"/>
      <c r="G72" s="40">
        <f t="shared" si="1"/>
        <v>0</v>
      </c>
    </row>
    <row r="73" spans="1:7" ht="14.25">
      <c r="A73" s="28"/>
      <c r="B73" s="37"/>
      <c r="C73" s="38"/>
      <c r="D73" s="55"/>
      <c r="E73" s="32"/>
      <c r="F73" s="486"/>
      <c r="G73" s="73"/>
    </row>
    <row r="74" spans="1:7" ht="15">
      <c r="A74" s="48"/>
      <c r="B74" s="49" t="s">
        <v>1005</v>
      </c>
      <c r="C74" s="50"/>
      <c r="D74" s="51"/>
      <c r="E74" s="52"/>
      <c r="F74" s="483"/>
      <c r="G74" s="53">
        <f>SUM(G57:G72)</f>
        <v>0</v>
      </c>
    </row>
    <row r="75" spans="1:7" ht="14.25">
      <c r="A75" s="39"/>
      <c r="B75" s="37"/>
      <c r="C75" s="38"/>
      <c r="D75" s="32"/>
      <c r="E75" s="32"/>
      <c r="F75" s="486"/>
      <c r="G75" s="73"/>
    </row>
    <row r="76" spans="1:7" ht="15">
      <c r="A76" s="74"/>
      <c r="B76" s="75" t="s">
        <v>1006</v>
      </c>
      <c r="C76" s="76"/>
      <c r="D76" s="77"/>
      <c r="E76" s="78"/>
      <c r="F76" s="487"/>
      <c r="G76" s="53">
        <f>G74+G54+G49+G39+G34+G27+G18+G9</f>
        <v>0</v>
      </c>
    </row>
    <row r="78" ht="14.25">
      <c r="D78" s="41"/>
    </row>
  </sheetData>
  <sheetProtection password="95F1" sheet="1"/>
  <mergeCells count="1">
    <mergeCell ref="A1:G1"/>
  </mergeCells>
  <printOptions horizontalCentered="1"/>
  <pageMargins left="0.5905511811023623" right="0.5905511811023623" top="0.5905511811023623" bottom="0.7480314960629921" header="0.35433070866141736" footer="0.35433070866141736"/>
  <pageSetup horizontalDpi="600" verticalDpi="600" orientation="landscape" scale="80" r:id="rId1"/>
  <headerFooter>
    <oddHeader>&amp;LKarekar &amp;&amp; Associates&amp;RNLSIU- Proposed Extension work of LEARNING CENTER (All Floors)</oddHeader>
    <oddFooter>&amp;LContractor's Seal &amp;&amp; Signature&amp;RFire Protection System - BOQ
Page &amp;P of &amp;N</oddFooter>
  </headerFooter>
</worksheet>
</file>

<file path=xl/worksheets/sheet13.xml><?xml version="1.0" encoding="utf-8"?>
<worksheet xmlns="http://schemas.openxmlformats.org/spreadsheetml/2006/main" xmlns:r="http://schemas.openxmlformats.org/officeDocument/2006/relationships">
  <dimension ref="A1:H22"/>
  <sheetViews>
    <sheetView view="pageBreakPreview" zoomScaleSheetLayoutView="100" workbookViewId="0" topLeftCell="A1">
      <selection activeCell="F7" sqref="F7"/>
    </sheetView>
  </sheetViews>
  <sheetFormatPr defaultColWidth="9.140625" defaultRowHeight="12.75"/>
  <cols>
    <col min="1" max="1" width="9.140625" style="17" customWidth="1"/>
    <col min="2" max="2" width="97.00390625" style="17" customWidth="1"/>
    <col min="3" max="3" width="10.421875" style="17" customWidth="1"/>
    <col min="4" max="4" width="12.140625" style="17" customWidth="1"/>
    <col min="5" max="5" width="9.140625" style="17" hidden="1" customWidth="1"/>
    <col min="6" max="6" width="13.00390625" style="17" customWidth="1"/>
    <col min="7" max="7" width="16.28125" style="17" customWidth="1"/>
    <col min="8" max="16384" width="9.140625" style="17" customWidth="1"/>
  </cols>
  <sheetData>
    <row r="1" spans="1:8" ht="34.5" customHeight="1">
      <c r="A1" s="530" t="s">
        <v>1186</v>
      </c>
      <c r="B1" s="530"/>
      <c r="C1" s="530"/>
      <c r="D1" s="530"/>
      <c r="E1" s="530"/>
      <c r="F1" s="530"/>
      <c r="G1" s="530"/>
      <c r="H1" s="42"/>
    </row>
    <row r="2" spans="1:7" ht="30" customHeight="1">
      <c r="A2" s="19" t="s">
        <v>58</v>
      </c>
      <c r="B2" s="20" t="s">
        <v>60</v>
      </c>
      <c r="C2" s="20" t="s">
        <v>61</v>
      </c>
      <c r="D2" s="21" t="s">
        <v>62</v>
      </c>
      <c r="E2" s="22"/>
      <c r="F2" s="471" t="s">
        <v>931</v>
      </c>
      <c r="G2" s="22" t="s">
        <v>729</v>
      </c>
    </row>
    <row r="3" spans="1:7" ht="15">
      <c r="A3" s="23"/>
      <c r="B3" s="24"/>
      <c r="C3" s="24"/>
      <c r="D3" s="25"/>
      <c r="E3" s="26"/>
      <c r="F3" s="472"/>
      <c r="G3" s="27"/>
    </row>
    <row r="4" spans="1:7" ht="57" customHeight="1">
      <c r="A4" s="28">
        <v>1</v>
      </c>
      <c r="B4" s="29" t="s">
        <v>1007</v>
      </c>
      <c r="C4" s="30" t="s">
        <v>284</v>
      </c>
      <c r="D4" s="31">
        <v>19</v>
      </c>
      <c r="E4" s="32"/>
      <c r="F4" s="474"/>
      <c r="G4" s="34">
        <f>F4*D4</f>
        <v>0</v>
      </c>
    </row>
    <row r="5" spans="1:7" ht="30" customHeight="1">
      <c r="A5" s="28">
        <f aca="true" t="shared" si="0" ref="A5:A17">A4+1</f>
        <v>2</v>
      </c>
      <c r="B5" s="29" t="s">
        <v>1008</v>
      </c>
      <c r="C5" s="30" t="s">
        <v>284</v>
      </c>
      <c r="D5" s="31">
        <v>19</v>
      </c>
      <c r="E5" s="35"/>
      <c r="F5" s="474"/>
      <c r="G5" s="34">
        <f>F5*D5</f>
        <v>0</v>
      </c>
    </row>
    <row r="6" spans="1:7" ht="57">
      <c r="A6" s="28">
        <f t="shared" si="0"/>
        <v>3</v>
      </c>
      <c r="B6" s="29" t="s">
        <v>1009</v>
      </c>
      <c r="C6" s="30" t="s">
        <v>204</v>
      </c>
      <c r="D6" s="31">
        <v>285</v>
      </c>
      <c r="E6" s="36"/>
      <c r="F6" s="474"/>
      <c r="G6" s="34">
        <f>F6*D6</f>
        <v>0</v>
      </c>
    </row>
    <row r="7" spans="1:7" ht="128.25">
      <c r="A7" s="28">
        <f t="shared" si="0"/>
        <v>4</v>
      </c>
      <c r="B7" s="37" t="s">
        <v>1010</v>
      </c>
      <c r="C7" s="38" t="s">
        <v>756</v>
      </c>
      <c r="D7" s="31">
        <v>3</v>
      </c>
      <c r="E7" s="36"/>
      <c r="F7" s="486"/>
      <c r="G7" s="34">
        <f>F7*D7</f>
        <v>0</v>
      </c>
    </row>
    <row r="8" spans="1:7" ht="57">
      <c r="A8" s="28">
        <f t="shared" si="0"/>
        <v>5</v>
      </c>
      <c r="B8" s="37" t="s">
        <v>1011</v>
      </c>
      <c r="C8" s="38"/>
      <c r="D8" s="31"/>
      <c r="E8" s="36"/>
      <c r="F8" s="486"/>
      <c r="G8" s="34"/>
    </row>
    <row r="9" spans="1:7" ht="14.25">
      <c r="A9" s="28">
        <f t="shared" si="0"/>
        <v>6</v>
      </c>
      <c r="B9" s="37" t="s">
        <v>1012</v>
      </c>
      <c r="C9" s="38" t="s">
        <v>750</v>
      </c>
      <c r="D9" s="31">
        <v>285</v>
      </c>
      <c r="E9" s="36"/>
      <c r="F9" s="486"/>
      <c r="G9" s="34">
        <f>F9*D9</f>
        <v>0</v>
      </c>
    </row>
    <row r="10" spans="1:7" ht="57">
      <c r="A10" s="28">
        <f t="shared" si="0"/>
        <v>7</v>
      </c>
      <c r="B10" s="37" t="s">
        <v>1013</v>
      </c>
      <c r="C10" s="38"/>
      <c r="D10" s="31"/>
      <c r="E10" s="36"/>
      <c r="F10" s="486"/>
      <c r="G10" s="34"/>
    </row>
    <row r="11" spans="1:7" ht="14.25">
      <c r="A11" s="28">
        <f t="shared" si="0"/>
        <v>8</v>
      </c>
      <c r="B11" s="37" t="s">
        <v>780</v>
      </c>
      <c r="C11" s="38" t="s">
        <v>756</v>
      </c>
      <c r="D11" s="31">
        <v>19</v>
      </c>
      <c r="E11" s="32"/>
      <c r="F11" s="486"/>
      <c r="G11" s="34">
        <f>F11*D11</f>
        <v>0</v>
      </c>
    </row>
    <row r="12" spans="1:7" ht="57">
      <c r="A12" s="28">
        <f t="shared" si="0"/>
        <v>9</v>
      </c>
      <c r="B12" s="37" t="s">
        <v>1014</v>
      </c>
      <c r="C12" s="38"/>
      <c r="D12" s="31"/>
      <c r="E12" s="32"/>
      <c r="F12" s="486"/>
      <c r="G12" s="34"/>
    </row>
    <row r="13" spans="1:7" ht="14.25">
      <c r="A13" s="28">
        <f t="shared" si="0"/>
        <v>10</v>
      </c>
      <c r="B13" s="37" t="s">
        <v>1015</v>
      </c>
      <c r="C13" s="38" t="s">
        <v>756</v>
      </c>
      <c r="D13" s="31">
        <v>19</v>
      </c>
      <c r="E13" s="32"/>
      <c r="F13" s="486"/>
      <c r="G13" s="34">
        <f aca="true" t="shared" si="1" ref="G13:G18">F13*D13</f>
        <v>0</v>
      </c>
    </row>
    <row r="14" spans="1:7" ht="33" customHeight="1">
      <c r="A14" s="28">
        <f t="shared" si="0"/>
        <v>11</v>
      </c>
      <c r="B14" s="37" t="s">
        <v>1016</v>
      </c>
      <c r="C14" s="38"/>
      <c r="D14" s="31"/>
      <c r="E14" s="32"/>
      <c r="F14" s="486"/>
      <c r="G14" s="34"/>
    </row>
    <row r="15" spans="1:7" ht="14.25">
      <c r="A15" s="28">
        <f t="shared" si="0"/>
        <v>12</v>
      </c>
      <c r="B15" s="37" t="s">
        <v>1017</v>
      </c>
      <c r="C15" s="38" t="s">
        <v>756</v>
      </c>
      <c r="D15" s="31">
        <v>19</v>
      </c>
      <c r="E15" s="32"/>
      <c r="F15" s="486"/>
      <c r="G15" s="34">
        <f t="shared" si="1"/>
        <v>0</v>
      </c>
    </row>
    <row r="16" spans="1:7" ht="14.25">
      <c r="A16" s="28">
        <f t="shared" si="0"/>
        <v>13</v>
      </c>
      <c r="B16" s="37" t="s">
        <v>796</v>
      </c>
      <c r="C16" s="38" t="s">
        <v>756</v>
      </c>
      <c r="D16" s="31">
        <v>19</v>
      </c>
      <c r="E16" s="32"/>
      <c r="F16" s="486"/>
      <c r="G16" s="34">
        <f t="shared" si="1"/>
        <v>0</v>
      </c>
    </row>
    <row r="17" spans="1:7" ht="57">
      <c r="A17" s="28">
        <f t="shared" si="0"/>
        <v>14</v>
      </c>
      <c r="B17" s="37" t="s">
        <v>1001</v>
      </c>
      <c r="C17" s="38"/>
      <c r="D17" s="31"/>
      <c r="E17" s="32"/>
      <c r="F17" s="486"/>
      <c r="G17" s="34"/>
    </row>
    <row r="18" spans="1:7" ht="14.25">
      <c r="A18" s="39">
        <f>A17+0.1</f>
        <v>14.1</v>
      </c>
      <c r="B18" s="37" t="s">
        <v>1018</v>
      </c>
      <c r="C18" s="38" t="s">
        <v>756</v>
      </c>
      <c r="D18" s="31">
        <v>19</v>
      </c>
      <c r="E18" s="32"/>
      <c r="F18" s="486"/>
      <c r="G18" s="34">
        <f t="shared" si="1"/>
        <v>0</v>
      </c>
    </row>
    <row r="19" spans="1:7" ht="14.25">
      <c r="A19" s="39"/>
      <c r="B19" s="37"/>
      <c r="C19" s="38"/>
      <c r="D19" s="31"/>
      <c r="E19" s="32"/>
      <c r="F19" s="486"/>
      <c r="G19" s="40"/>
    </row>
    <row r="20" spans="1:7" ht="24.75" customHeight="1">
      <c r="A20" s="74"/>
      <c r="B20" s="75" t="s">
        <v>1019</v>
      </c>
      <c r="C20" s="76"/>
      <c r="D20" s="77"/>
      <c r="E20" s="78"/>
      <c r="F20" s="487"/>
      <c r="G20" s="53">
        <f>SUM(G4:G18)</f>
        <v>0</v>
      </c>
    </row>
    <row r="22" ht="14.25">
      <c r="D22" s="41"/>
    </row>
  </sheetData>
  <sheetProtection password="95F1" sheet="1"/>
  <mergeCells count="1">
    <mergeCell ref="A1:G1"/>
  </mergeCells>
  <printOptions horizontalCentered="1"/>
  <pageMargins left="0.5905511811023623" right="0.5905511811023623" top="0.5905511811023623" bottom="0.7480314960629921" header="0.35433070866141736" footer="0.35433070866141736"/>
  <pageSetup horizontalDpi="600" verticalDpi="600" orientation="landscape" scale="80" r:id="rId1"/>
  <headerFooter>
    <oddHeader>&amp;LKarekar &amp;&amp; Associates&amp;RNLSIU- Proposed Extension work of LEARNING CENTER (All Floors)</oddHeader>
    <oddFooter>&amp;LContractor's Seal &amp;&amp; Signature&amp;RManual Fire Alarm System - BOQ
Page &amp;P of &amp;N</oddFooter>
  </headerFooter>
</worksheet>
</file>

<file path=xl/worksheets/sheet14.xml><?xml version="1.0" encoding="utf-8"?>
<worksheet xmlns="http://schemas.openxmlformats.org/spreadsheetml/2006/main" xmlns:r="http://schemas.openxmlformats.org/officeDocument/2006/relationships">
  <dimension ref="A1:C94"/>
  <sheetViews>
    <sheetView view="pageBreakPreview" zoomScaleSheetLayoutView="100" workbookViewId="0" topLeftCell="A1">
      <selection activeCell="A1" sqref="A1:C1"/>
    </sheetView>
  </sheetViews>
  <sheetFormatPr defaultColWidth="9.140625" defaultRowHeight="12.75"/>
  <cols>
    <col min="1" max="1" width="10.140625" style="1" customWidth="1"/>
    <col min="2" max="2" width="35.8515625" style="1" customWidth="1"/>
    <col min="3" max="3" width="54.7109375" style="1" customWidth="1"/>
    <col min="4" max="16384" width="9.140625" style="1" customWidth="1"/>
  </cols>
  <sheetData>
    <row r="1" spans="1:3" ht="34.5" customHeight="1">
      <c r="A1" s="531" t="s">
        <v>1020</v>
      </c>
      <c r="B1" s="531"/>
      <c r="C1" s="531"/>
    </row>
    <row r="2" spans="1:3" ht="15.75">
      <c r="A2" s="2" t="s">
        <v>1021</v>
      </c>
      <c r="B2" s="3" t="s">
        <v>1022</v>
      </c>
      <c r="C2" s="2" t="s">
        <v>1023</v>
      </c>
    </row>
    <row r="3" spans="1:3" ht="24.75" customHeight="1">
      <c r="A3" s="2"/>
      <c r="B3" s="4" t="s">
        <v>1024</v>
      </c>
      <c r="C3" s="4"/>
    </row>
    <row r="4" spans="1:3" ht="30.75" customHeight="1">
      <c r="A4" s="5">
        <v>1</v>
      </c>
      <c r="B4" s="6" t="s">
        <v>1025</v>
      </c>
      <c r="C4" s="7" t="s">
        <v>1026</v>
      </c>
    </row>
    <row r="5" spans="1:3" ht="30">
      <c r="A5" s="8">
        <v>2</v>
      </c>
      <c r="B5" s="9" t="s">
        <v>1027</v>
      </c>
      <c r="C5" s="10" t="s">
        <v>1028</v>
      </c>
    </row>
    <row r="6" spans="1:3" ht="30">
      <c r="A6" s="8">
        <v>3</v>
      </c>
      <c r="B6" s="9" t="s">
        <v>1029</v>
      </c>
      <c r="C6" s="10" t="s">
        <v>1030</v>
      </c>
    </row>
    <row r="7" spans="1:3" ht="30">
      <c r="A7" s="8">
        <v>4</v>
      </c>
      <c r="B7" s="9" t="s">
        <v>1031</v>
      </c>
      <c r="C7" s="10" t="s">
        <v>1032</v>
      </c>
    </row>
    <row r="8" spans="1:3" ht="33" customHeight="1">
      <c r="A8" s="8">
        <v>5</v>
      </c>
      <c r="B8" s="9" t="s">
        <v>1033</v>
      </c>
      <c r="C8" s="10" t="s">
        <v>1032</v>
      </c>
    </row>
    <row r="9" spans="1:3" ht="30">
      <c r="A9" s="8">
        <v>6</v>
      </c>
      <c r="B9" s="9" t="s">
        <v>1034</v>
      </c>
      <c r="C9" s="10" t="s">
        <v>1032</v>
      </c>
    </row>
    <row r="10" spans="1:3" ht="30">
      <c r="A10" s="8">
        <v>7</v>
      </c>
      <c r="B10" s="9" t="s">
        <v>1035</v>
      </c>
      <c r="C10" s="10" t="s">
        <v>1036</v>
      </c>
    </row>
    <row r="11" spans="1:3" ht="30">
      <c r="A11" s="8">
        <v>8</v>
      </c>
      <c r="B11" s="9" t="s">
        <v>1037</v>
      </c>
      <c r="C11" s="10" t="s">
        <v>1038</v>
      </c>
    </row>
    <row r="12" spans="1:3" ht="30">
      <c r="A12" s="8">
        <v>9</v>
      </c>
      <c r="B12" s="9" t="s">
        <v>1039</v>
      </c>
      <c r="C12" s="10" t="s">
        <v>1040</v>
      </c>
    </row>
    <row r="13" spans="1:3" ht="30">
      <c r="A13" s="8">
        <v>10</v>
      </c>
      <c r="B13" s="9" t="s">
        <v>1041</v>
      </c>
      <c r="C13" s="10" t="s">
        <v>1026</v>
      </c>
    </row>
    <row r="14" spans="1:3" ht="34.5" customHeight="1">
      <c r="A14" s="8">
        <v>11</v>
      </c>
      <c r="B14" s="9" t="s">
        <v>1042</v>
      </c>
      <c r="C14" s="10" t="s">
        <v>1043</v>
      </c>
    </row>
    <row r="15" spans="1:3" ht="45">
      <c r="A15" s="8">
        <v>12</v>
      </c>
      <c r="B15" s="9" t="s">
        <v>1044</v>
      </c>
      <c r="C15" s="10" t="s">
        <v>1045</v>
      </c>
    </row>
    <row r="16" spans="1:3" ht="45">
      <c r="A16" s="8">
        <v>13</v>
      </c>
      <c r="B16" s="9" t="s">
        <v>1046</v>
      </c>
      <c r="C16" s="10" t="s">
        <v>1045</v>
      </c>
    </row>
    <row r="17" spans="1:3" ht="60">
      <c r="A17" s="8">
        <v>14</v>
      </c>
      <c r="B17" s="9" t="s">
        <v>1047</v>
      </c>
      <c r="C17" s="10" t="s">
        <v>1048</v>
      </c>
    </row>
    <row r="18" spans="1:3" ht="46.5" customHeight="1">
      <c r="A18" s="8">
        <v>15</v>
      </c>
      <c r="B18" s="9" t="s">
        <v>1049</v>
      </c>
      <c r="C18" s="10" t="s">
        <v>1050</v>
      </c>
    </row>
    <row r="19" spans="1:3" ht="19.5" customHeight="1">
      <c r="A19" s="8">
        <v>16</v>
      </c>
      <c r="B19" s="9" t="s">
        <v>1051</v>
      </c>
      <c r="C19" s="10" t="s">
        <v>1052</v>
      </c>
    </row>
    <row r="20" spans="1:3" ht="30">
      <c r="A20" s="8">
        <v>17</v>
      </c>
      <c r="B20" s="9" t="s">
        <v>549</v>
      </c>
      <c r="C20" s="10" t="s">
        <v>1053</v>
      </c>
    </row>
    <row r="21" spans="1:3" ht="30">
      <c r="A21" s="8">
        <v>18</v>
      </c>
      <c r="B21" s="9" t="s">
        <v>1054</v>
      </c>
      <c r="C21" s="10" t="s">
        <v>1055</v>
      </c>
    </row>
    <row r="22" spans="1:3" ht="30">
      <c r="A22" s="8">
        <v>19</v>
      </c>
      <c r="B22" s="9" t="s">
        <v>1056</v>
      </c>
      <c r="C22" s="10" t="s">
        <v>1055</v>
      </c>
    </row>
    <row r="23" spans="1:3" ht="30">
      <c r="A23" s="8">
        <v>20</v>
      </c>
      <c r="B23" s="9" t="s">
        <v>1057</v>
      </c>
      <c r="C23" s="10" t="s">
        <v>1055</v>
      </c>
    </row>
    <row r="24" spans="1:3" ht="30">
      <c r="A24" s="8">
        <v>21</v>
      </c>
      <c r="B24" s="9" t="s">
        <v>1058</v>
      </c>
      <c r="C24" s="10" t="s">
        <v>1059</v>
      </c>
    </row>
    <row r="25" spans="1:3" ht="19.5" customHeight="1">
      <c r="A25" s="8">
        <v>22</v>
      </c>
      <c r="B25" s="9" t="s">
        <v>1060</v>
      </c>
      <c r="C25" s="10" t="s">
        <v>1061</v>
      </c>
    </row>
    <row r="26" spans="1:3" ht="30">
      <c r="A26" s="8">
        <v>23</v>
      </c>
      <c r="B26" s="9" t="s">
        <v>1062</v>
      </c>
      <c r="C26" s="10" t="s">
        <v>1063</v>
      </c>
    </row>
    <row r="27" spans="1:3" ht="30">
      <c r="A27" s="8">
        <v>24</v>
      </c>
      <c r="B27" s="9" t="s">
        <v>1064</v>
      </c>
      <c r="C27" s="10" t="s">
        <v>1063</v>
      </c>
    </row>
    <row r="28" spans="1:3" ht="60">
      <c r="A28" s="8">
        <v>25</v>
      </c>
      <c r="B28" s="9" t="s">
        <v>1065</v>
      </c>
      <c r="C28" s="10" t="s">
        <v>1187</v>
      </c>
    </row>
    <row r="29" spans="1:3" ht="30">
      <c r="A29" s="8">
        <v>26</v>
      </c>
      <c r="B29" s="9" t="s">
        <v>1066</v>
      </c>
      <c r="C29" s="10" t="s">
        <v>1067</v>
      </c>
    </row>
    <row r="30" spans="1:3" ht="30">
      <c r="A30" s="8">
        <v>27</v>
      </c>
      <c r="B30" s="9" t="s">
        <v>1068</v>
      </c>
      <c r="C30" s="10" t="s">
        <v>1069</v>
      </c>
    </row>
    <row r="31" spans="1:3" ht="45">
      <c r="A31" s="8">
        <v>28</v>
      </c>
      <c r="B31" s="9" t="s">
        <v>1070</v>
      </c>
      <c r="C31" s="10" t="s">
        <v>1071</v>
      </c>
    </row>
    <row r="32" spans="1:3" ht="45">
      <c r="A32" s="8">
        <v>29</v>
      </c>
      <c r="B32" s="9" t="s">
        <v>1072</v>
      </c>
      <c r="C32" s="10" t="s">
        <v>1073</v>
      </c>
    </row>
    <row r="33" spans="1:3" ht="30">
      <c r="A33" s="8">
        <v>30</v>
      </c>
      <c r="B33" s="9" t="s">
        <v>1074</v>
      </c>
      <c r="C33" s="10" t="s">
        <v>1075</v>
      </c>
    </row>
    <row r="34" spans="1:3" ht="30">
      <c r="A34" s="8">
        <v>31</v>
      </c>
      <c r="B34" s="9" t="s">
        <v>1076</v>
      </c>
      <c r="C34" s="10" t="s">
        <v>1077</v>
      </c>
    </row>
    <row r="35" spans="1:3" ht="30">
      <c r="A35" s="8">
        <v>32</v>
      </c>
      <c r="B35" s="9" t="s">
        <v>1078</v>
      </c>
      <c r="C35" s="10" t="s">
        <v>1188</v>
      </c>
    </row>
    <row r="36" spans="1:3" ht="30">
      <c r="A36" s="11">
        <v>33</v>
      </c>
      <c r="B36" s="9" t="s">
        <v>1079</v>
      </c>
      <c r="C36" s="10" t="s">
        <v>1080</v>
      </c>
    </row>
    <row r="37" spans="1:3" ht="24.75" customHeight="1">
      <c r="A37" s="2"/>
      <c r="B37" s="4" t="s">
        <v>1081</v>
      </c>
      <c r="C37" s="4"/>
    </row>
    <row r="38" spans="1:3" ht="30" customHeight="1">
      <c r="A38" s="8">
        <v>1</v>
      </c>
      <c r="B38" s="9" t="s">
        <v>1081</v>
      </c>
      <c r="C38" s="10" t="s">
        <v>1082</v>
      </c>
    </row>
    <row r="39" spans="1:3" ht="30" customHeight="1">
      <c r="A39" s="8">
        <v>2</v>
      </c>
      <c r="B39" s="9" t="s">
        <v>1083</v>
      </c>
      <c r="C39" s="10" t="s">
        <v>1084</v>
      </c>
    </row>
    <row r="40" spans="1:3" ht="24.75" customHeight="1">
      <c r="A40" s="2"/>
      <c r="B40" s="4" t="s">
        <v>1085</v>
      </c>
      <c r="C40" s="4"/>
    </row>
    <row r="41" spans="1:3" ht="30" customHeight="1">
      <c r="A41" s="5">
        <v>1</v>
      </c>
      <c r="B41" s="6" t="s">
        <v>1086</v>
      </c>
      <c r="C41" s="7" t="s">
        <v>1087</v>
      </c>
    </row>
    <row r="42" spans="1:3" ht="30" customHeight="1">
      <c r="A42" s="8">
        <v>2</v>
      </c>
      <c r="B42" s="9" t="s">
        <v>1088</v>
      </c>
      <c r="C42" s="10" t="s">
        <v>1089</v>
      </c>
    </row>
    <row r="43" spans="1:3" ht="30" customHeight="1">
      <c r="A43" s="8">
        <v>3</v>
      </c>
      <c r="B43" s="9" t="s">
        <v>1090</v>
      </c>
      <c r="C43" s="10" t="s">
        <v>1091</v>
      </c>
    </row>
    <row r="44" spans="1:3" ht="30" customHeight="1">
      <c r="A44" s="8">
        <v>4</v>
      </c>
      <c r="B44" s="9" t="s">
        <v>1092</v>
      </c>
      <c r="C44" s="10" t="s">
        <v>1093</v>
      </c>
    </row>
    <row r="45" spans="1:3" ht="30" customHeight="1">
      <c r="A45" s="8">
        <v>5</v>
      </c>
      <c r="B45" s="9" t="s">
        <v>1094</v>
      </c>
      <c r="C45" s="10" t="s">
        <v>1095</v>
      </c>
    </row>
    <row r="46" spans="1:3" ht="30" customHeight="1">
      <c r="A46" s="8">
        <v>6</v>
      </c>
      <c r="B46" s="9" t="s">
        <v>1096</v>
      </c>
      <c r="C46" s="10" t="s">
        <v>1097</v>
      </c>
    </row>
    <row r="47" spans="1:3" ht="30" customHeight="1">
      <c r="A47" s="8">
        <v>7</v>
      </c>
      <c r="B47" s="9" t="s">
        <v>1098</v>
      </c>
      <c r="C47" s="10" t="s">
        <v>1099</v>
      </c>
    </row>
    <row r="48" spans="1:3" ht="30" customHeight="1">
      <c r="A48" s="8">
        <v>8</v>
      </c>
      <c r="B48" s="9" t="s">
        <v>1100</v>
      </c>
      <c r="C48" s="10" t="s">
        <v>1101</v>
      </c>
    </row>
    <row r="49" spans="1:3" ht="30" customHeight="1">
      <c r="A49" s="8">
        <v>9</v>
      </c>
      <c r="B49" s="9" t="s">
        <v>1102</v>
      </c>
      <c r="C49" s="10" t="s">
        <v>1103</v>
      </c>
    </row>
    <row r="50" spans="1:3" ht="30" customHeight="1">
      <c r="A50" s="8">
        <v>10</v>
      </c>
      <c r="B50" s="9" t="s">
        <v>1104</v>
      </c>
      <c r="C50" s="10" t="s">
        <v>1105</v>
      </c>
    </row>
    <row r="51" spans="1:3" ht="30" customHeight="1">
      <c r="A51" s="8">
        <v>11</v>
      </c>
      <c r="B51" s="9" t="s">
        <v>1106</v>
      </c>
      <c r="C51" s="10" t="s">
        <v>1107</v>
      </c>
    </row>
    <row r="52" spans="1:3" ht="30" customHeight="1">
      <c r="A52" s="8">
        <v>12</v>
      </c>
      <c r="B52" s="9" t="s">
        <v>1108</v>
      </c>
      <c r="C52" s="10" t="s">
        <v>1109</v>
      </c>
    </row>
    <row r="53" spans="1:3" ht="30" customHeight="1">
      <c r="A53" s="8">
        <v>13</v>
      </c>
      <c r="B53" s="9" t="s">
        <v>1110</v>
      </c>
      <c r="C53" s="10" t="s">
        <v>1111</v>
      </c>
    </row>
    <row r="54" spans="1:3" ht="30" customHeight="1">
      <c r="A54" s="8">
        <v>14</v>
      </c>
      <c r="B54" s="9" t="s">
        <v>1112</v>
      </c>
      <c r="C54" s="10" t="s">
        <v>1111</v>
      </c>
    </row>
    <row r="55" spans="1:3" ht="30" customHeight="1">
      <c r="A55" s="8">
        <v>15</v>
      </c>
      <c r="B55" s="9" t="s">
        <v>1113</v>
      </c>
      <c r="C55" s="10" t="s">
        <v>1089</v>
      </c>
    </row>
    <row r="56" spans="1:3" ht="60">
      <c r="A56" s="8">
        <v>16</v>
      </c>
      <c r="B56" s="9" t="s">
        <v>1114</v>
      </c>
      <c r="C56" s="10" t="s">
        <v>1115</v>
      </c>
    </row>
    <row r="57" spans="1:3" ht="60">
      <c r="A57" s="8">
        <v>17</v>
      </c>
      <c r="B57" s="9" t="s">
        <v>1116</v>
      </c>
      <c r="C57" s="10" t="s">
        <v>1115</v>
      </c>
    </row>
    <row r="58" spans="1:3" ht="30" customHeight="1">
      <c r="A58" s="8">
        <v>18</v>
      </c>
      <c r="B58" s="9" t="s">
        <v>1117</v>
      </c>
      <c r="C58" s="10" t="s">
        <v>1118</v>
      </c>
    </row>
    <row r="59" spans="1:3" ht="30" customHeight="1">
      <c r="A59" s="8">
        <v>19</v>
      </c>
      <c r="B59" s="9" t="s">
        <v>1119</v>
      </c>
      <c r="C59" s="10" t="s">
        <v>1120</v>
      </c>
    </row>
    <row r="60" spans="1:3" ht="30" customHeight="1">
      <c r="A60" s="8">
        <v>20</v>
      </c>
      <c r="B60" s="9" t="s">
        <v>1121</v>
      </c>
      <c r="C60" s="10" t="s">
        <v>1122</v>
      </c>
    </row>
    <row r="61" spans="1:3" ht="60">
      <c r="A61" s="8">
        <v>21</v>
      </c>
      <c r="B61" s="9" t="s">
        <v>1072</v>
      </c>
      <c r="C61" s="10" t="s">
        <v>1123</v>
      </c>
    </row>
    <row r="62" spans="1:3" ht="30" customHeight="1">
      <c r="A62" s="8">
        <v>22</v>
      </c>
      <c r="B62" s="9" t="s">
        <v>1124</v>
      </c>
      <c r="C62" s="10" t="s">
        <v>1125</v>
      </c>
    </row>
    <row r="63" spans="1:3" ht="30" customHeight="1">
      <c r="A63" s="8">
        <v>23</v>
      </c>
      <c r="B63" s="9" t="s">
        <v>1126</v>
      </c>
      <c r="C63" s="10" t="s">
        <v>1127</v>
      </c>
    </row>
    <row r="64" spans="1:3" ht="30" customHeight="1">
      <c r="A64" s="11">
        <v>24</v>
      </c>
      <c r="B64" s="12" t="s">
        <v>1128</v>
      </c>
      <c r="C64" s="13" t="s">
        <v>1129</v>
      </c>
    </row>
    <row r="65" spans="1:3" ht="24.75" customHeight="1">
      <c r="A65" s="2"/>
      <c r="B65" s="4" t="s">
        <v>1130</v>
      </c>
      <c r="C65" s="4"/>
    </row>
    <row r="66" spans="1:3" ht="30" customHeight="1">
      <c r="A66" s="5">
        <v>1</v>
      </c>
      <c r="B66" s="6" t="s">
        <v>1131</v>
      </c>
      <c r="C66" s="7" t="s">
        <v>1132</v>
      </c>
    </row>
    <row r="67" spans="1:3" ht="30" customHeight="1">
      <c r="A67" s="8">
        <v>2</v>
      </c>
      <c r="B67" s="9" t="s">
        <v>1133</v>
      </c>
      <c r="C67" s="10" t="s">
        <v>1132</v>
      </c>
    </row>
    <row r="68" spans="1:3" ht="30" customHeight="1">
      <c r="A68" s="8">
        <v>3</v>
      </c>
      <c r="B68" s="9" t="s">
        <v>1134</v>
      </c>
      <c r="C68" s="10" t="s">
        <v>1135</v>
      </c>
    </row>
    <row r="69" spans="1:3" ht="30" customHeight="1">
      <c r="A69" s="8">
        <v>4</v>
      </c>
      <c r="B69" s="9" t="s">
        <v>1136</v>
      </c>
      <c r="C69" s="10" t="s">
        <v>1135</v>
      </c>
    </row>
    <row r="70" spans="1:3" ht="30" customHeight="1">
      <c r="A70" s="8">
        <v>5</v>
      </c>
      <c r="B70" s="9" t="s">
        <v>1137</v>
      </c>
      <c r="C70" s="10" t="s">
        <v>1132</v>
      </c>
    </row>
    <row r="71" spans="1:3" ht="30" customHeight="1">
      <c r="A71" s="8">
        <v>6</v>
      </c>
      <c r="B71" s="9" t="s">
        <v>1138</v>
      </c>
      <c r="C71" s="10" t="s">
        <v>1132</v>
      </c>
    </row>
    <row r="72" spans="1:3" ht="30" customHeight="1">
      <c r="A72" s="8">
        <v>7</v>
      </c>
      <c r="B72" s="9" t="s">
        <v>1139</v>
      </c>
      <c r="C72" s="10" t="s">
        <v>1140</v>
      </c>
    </row>
    <row r="73" spans="1:3" ht="30" customHeight="1">
      <c r="A73" s="8">
        <v>8</v>
      </c>
      <c r="B73" s="9" t="s">
        <v>1141</v>
      </c>
      <c r="C73" s="10" t="s">
        <v>1140</v>
      </c>
    </row>
    <row r="74" spans="1:3" ht="30" customHeight="1">
      <c r="A74" s="8">
        <v>9</v>
      </c>
      <c r="B74" s="9" t="s">
        <v>1142</v>
      </c>
      <c r="C74" s="10" t="s">
        <v>1132</v>
      </c>
    </row>
    <row r="75" spans="1:3" ht="30" customHeight="1">
      <c r="A75" s="8">
        <v>10</v>
      </c>
      <c r="B75" s="9" t="s">
        <v>1143</v>
      </c>
      <c r="C75" s="10" t="s">
        <v>1132</v>
      </c>
    </row>
    <row r="76" spans="1:3" ht="30" customHeight="1">
      <c r="A76" s="8">
        <v>11</v>
      </c>
      <c r="B76" s="9" t="s">
        <v>1144</v>
      </c>
      <c r="C76" s="10" t="s">
        <v>1132</v>
      </c>
    </row>
    <row r="77" spans="1:3" ht="30" customHeight="1">
      <c r="A77" s="8">
        <v>12</v>
      </c>
      <c r="B77" s="9" t="s">
        <v>1145</v>
      </c>
      <c r="C77" s="10" t="s">
        <v>1146</v>
      </c>
    </row>
    <row r="78" spans="1:3" ht="30" customHeight="1">
      <c r="A78" s="8">
        <v>13</v>
      </c>
      <c r="B78" s="9" t="s">
        <v>1147</v>
      </c>
      <c r="C78" s="10" t="s">
        <v>1089</v>
      </c>
    </row>
    <row r="79" spans="1:3" ht="30" customHeight="1">
      <c r="A79" s="11">
        <v>14</v>
      </c>
      <c r="B79" s="12" t="s">
        <v>1148</v>
      </c>
      <c r="C79" s="13" t="s">
        <v>1149</v>
      </c>
    </row>
    <row r="80" spans="1:3" ht="24.75" customHeight="1">
      <c r="A80" s="2"/>
      <c r="B80" s="4" t="s">
        <v>1150</v>
      </c>
      <c r="C80" s="4"/>
    </row>
    <row r="81" spans="1:3" ht="30" customHeight="1">
      <c r="A81" s="5">
        <v>1</v>
      </c>
      <c r="B81" s="6" t="s">
        <v>1151</v>
      </c>
      <c r="C81" s="7" t="s">
        <v>1152</v>
      </c>
    </row>
    <row r="82" spans="1:3" ht="30" customHeight="1">
      <c r="A82" s="8">
        <v>2</v>
      </c>
      <c r="B82" s="9" t="s">
        <v>1153</v>
      </c>
      <c r="C82" s="10" t="s">
        <v>1152</v>
      </c>
    </row>
    <row r="83" spans="1:3" ht="30" customHeight="1">
      <c r="A83" s="8">
        <v>3</v>
      </c>
      <c r="B83" s="9" t="s">
        <v>1154</v>
      </c>
      <c r="C83" s="10" t="s">
        <v>1089</v>
      </c>
    </row>
    <row r="84" spans="1:3" ht="30" customHeight="1">
      <c r="A84" s="8">
        <v>4</v>
      </c>
      <c r="B84" s="9" t="s">
        <v>1155</v>
      </c>
      <c r="C84" s="10" t="s">
        <v>1156</v>
      </c>
    </row>
    <row r="85" spans="1:3" ht="30" customHeight="1">
      <c r="A85" s="8">
        <v>5</v>
      </c>
      <c r="B85" s="9" t="s">
        <v>1157</v>
      </c>
      <c r="C85" s="10" t="s">
        <v>1063</v>
      </c>
    </row>
    <row r="86" spans="1:3" ht="30" customHeight="1">
      <c r="A86" s="8">
        <v>6</v>
      </c>
      <c r="B86" s="9" t="s">
        <v>1158</v>
      </c>
      <c r="C86" s="10" t="s">
        <v>1159</v>
      </c>
    </row>
    <row r="87" spans="1:3" ht="45">
      <c r="A87" s="8">
        <v>7</v>
      </c>
      <c r="B87" s="9" t="s">
        <v>1160</v>
      </c>
      <c r="C87" s="10" t="s">
        <v>1071</v>
      </c>
    </row>
    <row r="88" spans="1:3" ht="30" customHeight="1">
      <c r="A88" s="8">
        <v>8</v>
      </c>
      <c r="B88" s="9" t="s">
        <v>1161</v>
      </c>
      <c r="C88" s="10" t="s">
        <v>1162</v>
      </c>
    </row>
    <row r="89" spans="1:3" ht="30" customHeight="1">
      <c r="A89" s="8">
        <v>9</v>
      </c>
      <c r="B89" s="9" t="s">
        <v>1163</v>
      </c>
      <c r="C89" s="10" t="s">
        <v>1164</v>
      </c>
    </row>
    <row r="90" spans="1:3" ht="30" customHeight="1">
      <c r="A90" s="8">
        <v>10</v>
      </c>
      <c r="B90" s="9" t="s">
        <v>1165</v>
      </c>
      <c r="C90" s="10" t="s">
        <v>1166</v>
      </c>
    </row>
    <row r="91" spans="1:3" ht="30" customHeight="1">
      <c r="A91" s="8">
        <v>11</v>
      </c>
      <c r="B91" s="9" t="s">
        <v>1167</v>
      </c>
      <c r="C91" s="10" t="s">
        <v>1168</v>
      </c>
    </row>
    <row r="92" spans="1:3" ht="30" customHeight="1">
      <c r="A92" s="8">
        <v>12</v>
      </c>
      <c r="B92" s="9" t="s">
        <v>1169</v>
      </c>
      <c r="C92" s="10" t="s">
        <v>1168</v>
      </c>
    </row>
    <row r="93" spans="1:3" ht="30" customHeight="1">
      <c r="A93" s="8">
        <v>13</v>
      </c>
      <c r="B93" s="9" t="s">
        <v>1170</v>
      </c>
      <c r="C93" s="10" t="s">
        <v>1171</v>
      </c>
    </row>
    <row r="94" spans="1:3" ht="30" customHeight="1">
      <c r="A94" s="14">
        <v>14</v>
      </c>
      <c r="B94" s="15" t="s">
        <v>1172</v>
      </c>
      <c r="C94" s="16" t="s">
        <v>1173</v>
      </c>
    </row>
  </sheetData>
  <sheetProtection password="95F1" sheet="1"/>
  <mergeCells count="1">
    <mergeCell ref="A1:C1"/>
  </mergeCells>
  <printOptions horizontalCentered="1"/>
  <pageMargins left="0.7480314960629921" right="0.7480314960629921" top="0.984251968503937" bottom="0.984251968503937" header="0.5118110236220472" footer="0.5118110236220472"/>
  <pageSetup horizontalDpi="600" verticalDpi="600" orientation="portrait" paperSize="9" scale="87" r:id="rId1"/>
  <headerFooter>
    <oddHeader>&amp;LKarekar &amp;&amp; Associates</oddHeader>
    <oddFooter>&amp;LContractor's Seal &amp;&amp; Signature&amp;RPage &amp;P of &amp;N</oddFooter>
  </headerFooter>
</worksheet>
</file>

<file path=xl/worksheets/sheet2.xml><?xml version="1.0" encoding="utf-8"?>
<worksheet xmlns="http://schemas.openxmlformats.org/spreadsheetml/2006/main" xmlns:r="http://schemas.openxmlformats.org/officeDocument/2006/relationships">
  <dimension ref="A1:C29"/>
  <sheetViews>
    <sheetView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10.57421875" style="302" customWidth="1"/>
    <col min="2" max="2" width="54.8515625" style="302" customWidth="1"/>
    <col min="3" max="3" width="29.421875" style="302" customWidth="1"/>
    <col min="4" max="7" width="9.140625" style="302" customWidth="1"/>
    <col min="8" max="8" width="13.7109375" style="302" bestFit="1" customWidth="1"/>
    <col min="9" max="16384" width="9.140625" style="302" customWidth="1"/>
  </cols>
  <sheetData>
    <row r="1" spans="1:3" ht="42.75" customHeight="1">
      <c r="A1" s="495" t="s">
        <v>1175</v>
      </c>
      <c r="B1" s="496"/>
      <c r="C1" s="497"/>
    </row>
    <row r="2" spans="1:3" ht="37.5" customHeight="1">
      <c r="A2" s="305" t="s">
        <v>18</v>
      </c>
      <c r="B2" s="150" t="s">
        <v>1</v>
      </c>
      <c r="C2" s="306" t="s">
        <v>2</v>
      </c>
    </row>
    <row r="3" spans="1:3" ht="14.25">
      <c r="A3" s="428"/>
      <c r="B3" s="429"/>
      <c r="C3" s="430"/>
    </row>
    <row r="4" spans="1:3" ht="14.25">
      <c r="A4" s="428" t="s">
        <v>19</v>
      </c>
      <c r="B4" s="431" t="s">
        <v>20</v>
      </c>
      <c r="C4" s="430">
        <f>'Civil - BOQ'!H86</f>
        <v>0</v>
      </c>
    </row>
    <row r="5" spans="1:3" ht="14.25">
      <c r="A5" s="428"/>
      <c r="B5" s="432" t="s">
        <v>21</v>
      </c>
      <c r="C5" s="430"/>
    </row>
    <row r="6" spans="1:3" ht="14.25">
      <c r="A6" s="428" t="s">
        <v>22</v>
      </c>
      <c r="B6" s="433" t="s">
        <v>23</v>
      </c>
      <c r="C6" s="430">
        <f>'Civil - BOQ'!H103</f>
        <v>0</v>
      </c>
    </row>
    <row r="7" spans="1:3" ht="14.25">
      <c r="A7" s="428"/>
      <c r="B7" s="432"/>
      <c r="C7" s="430"/>
    </row>
    <row r="8" spans="1:3" ht="14.25">
      <c r="A8" s="428" t="s">
        <v>24</v>
      </c>
      <c r="B8" s="432" t="s">
        <v>25</v>
      </c>
      <c r="C8" s="430">
        <f>'Civil - BOQ'!H150</f>
        <v>0</v>
      </c>
    </row>
    <row r="9" spans="1:3" ht="14.25">
      <c r="A9" s="428"/>
      <c r="B9" s="432"/>
      <c r="C9" s="430"/>
    </row>
    <row r="10" spans="1:3" ht="14.25">
      <c r="A10" s="428" t="s">
        <v>26</v>
      </c>
      <c r="B10" s="434" t="s">
        <v>27</v>
      </c>
      <c r="C10" s="430">
        <f>'Civil - BOQ'!H184</f>
        <v>0</v>
      </c>
    </row>
    <row r="11" spans="1:3" ht="14.25">
      <c r="A11" s="428"/>
      <c r="B11" s="432"/>
      <c r="C11" s="430"/>
    </row>
    <row r="12" spans="1:3" ht="14.25">
      <c r="A12" s="428" t="s">
        <v>28</v>
      </c>
      <c r="B12" s="434" t="s">
        <v>29</v>
      </c>
      <c r="C12" s="430">
        <f>'Civil - BOQ'!H246</f>
        <v>0</v>
      </c>
    </row>
    <row r="13" spans="1:3" ht="14.25">
      <c r="A13" s="428"/>
      <c r="B13" s="434"/>
      <c r="C13" s="430"/>
    </row>
    <row r="14" spans="1:3" ht="14.25">
      <c r="A14" s="428" t="s">
        <v>30</v>
      </c>
      <c r="B14" s="434" t="s">
        <v>31</v>
      </c>
      <c r="C14" s="430">
        <f>'Civil - BOQ'!H324</f>
        <v>0</v>
      </c>
    </row>
    <row r="15" spans="1:3" ht="14.25">
      <c r="A15" s="428"/>
      <c r="B15" s="434"/>
      <c r="C15" s="430"/>
    </row>
    <row r="16" spans="1:3" ht="14.25">
      <c r="A16" s="428" t="s">
        <v>32</v>
      </c>
      <c r="B16" s="434" t="s">
        <v>33</v>
      </c>
      <c r="C16" s="430">
        <f>'Civil - BOQ'!H443</f>
        <v>0</v>
      </c>
    </row>
    <row r="17" spans="1:3" ht="14.25">
      <c r="A17" s="428"/>
      <c r="B17" s="434"/>
      <c r="C17" s="430"/>
    </row>
    <row r="18" spans="1:3" ht="14.25">
      <c r="A18" s="428" t="s">
        <v>34</v>
      </c>
      <c r="B18" s="434" t="s">
        <v>35</v>
      </c>
      <c r="C18" s="430">
        <f>'Civil - BOQ'!H459</f>
        <v>0</v>
      </c>
    </row>
    <row r="19" spans="1:3" ht="14.25">
      <c r="A19" s="428"/>
      <c r="B19" s="434"/>
      <c r="C19" s="430"/>
    </row>
    <row r="20" spans="1:3" ht="14.25">
      <c r="A20" s="428" t="s">
        <v>36</v>
      </c>
      <c r="B20" s="434" t="s">
        <v>37</v>
      </c>
      <c r="C20" s="430">
        <f>'Civil - BOQ'!H483</f>
        <v>0</v>
      </c>
    </row>
    <row r="21" spans="1:3" ht="14.25">
      <c r="A21" s="428"/>
      <c r="B21" s="434"/>
      <c r="C21" s="430"/>
    </row>
    <row r="22" spans="1:3" ht="14.25">
      <c r="A22" s="428" t="s">
        <v>38</v>
      </c>
      <c r="B22" s="434" t="s">
        <v>39</v>
      </c>
      <c r="C22" s="430">
        <f>'Civil - BOQ'!H523</f>
        <v>0</v>
      </c>
    </row>
    <row r="23" spans="1:3" ht="14.25">
      <c r="A23" s="428"/>
      <c r="B23" s="434"/>
      <c r="C23" s="430"/>
    </row>
    <row r="24" spans="1:3" ht="14.25">
      <c r="A24" s="428" t="s">
        <v>38</v>
      </c>
      <c r="B24" s="434" t="s">
        <v>40</v>
      </c>
      <c r="C24" s="430">
        <f>'Civil - BOQ'!H544</f>
        <v>0</v>
      </c>
    </row>
    <row r="25" spans="1:3" ht="14.25">
      <c r="A25" s="428"/>
      <c r="B25" s="434"/>
      <c r="C25" s="430"/>
    </row>
    <row r="26" spans="1:3" s="348" customFormat="1" ht="15">
      <c r="A26" s="435"/>
      <c r="B26" s="436" t="s">
        <v>41</v>
      </c>
      <c r="C26" s="437">
        <f>SUM(C4:C25)</f>
        <v>0</v>
      </c>
    </row>
    <row r="27" spans="1:3" ht="14.25">
      <c r="A27" s="329"/>
      <c r="B27" s="330"/>
      <c r="C27" s="331"/>
    </row>
    <row r="29" ht="14.25">
      <c r="C29" s="354"/>
    </row>
  </sheetData>
  <sheetProtection password="95F1" sheet="1"/>
  <mergeCells count="1">
    <mergeCell ref="A1:C1"/>
  </mergeCells>
  <printOptions gridLines="1" horizontalCentered="1"/>
  <pageMargins left="0.7086614173228347" right="0.7086614173228347" top="0.7480314960629921" bottom="0.7480314960629921" header="0.31496062992125984" footer="0.31496062992125984"/>
  <pageSetup firstPageNumber="1" useFirstPageNumber="1" horizontalDpi="600" verticalDpi="600" orientation="landscape" r:id="rId1"/>
  <headerFooter alignWithMargins="0">
    <oddHeader>&amp;L&amp;9         Karekar &amp;&amp; Associates&amp;R&amp;9NLSIU - Proposed Extension of LEARNING CENTRE (Second, Third, Fourth, Fifth &amp;&amp; Terrace Floor)</oddHeader>
    <oddFooter>&amp;LContractor's Seal &amp;&amp; Signature&amp;R&amp;9Civil - BOQ Summary
Page &amp;P of 1</oddFooter>
  </headerFooter>
</worksheet>
</file>

<file path=xl/worksheets/sheet3.xml><?xml version="1.0" encoding="utf-8"?>
<worksheet xmlns="http://schemas.openxmlformats.org/spreadsheetml/2006/main" xmlns:r="http://schemas.openxmlformats.org/officeDocument/2006/relationships">
  <dimension ref="A1:K553"/>
  <sheetViews>
    <sheetView tabSelected="1" view="pageBreakPreview" zoomScaleSheetLayoutView="100" workbookViewId="0" topLeftCell="A1">
      <selection activeCell="A1" sqref="A1:H1"/>
    </sheetView>
  </sheetViews>
  <sheetFormatPr defaultColWidth="9.140625" defaultRowHeight="12.75"/>
  <cols>
    <col min="1" max="1" width="9.140625" style="349" customWidth="1"/>
    <col min="2" max="2" width="13.421875" style="302" hidden="1" customWidth="1"/>
    <col min="3" max="3" width="97.00390625" style="302" customWidth="1"/>
    <col min="4" max="4" width="10.421875" style="302" bestFit="1" customWidth="1"/>
    <col min="5" max="5" width="12.140625" style="349" customWidth="1"/>
    <col min="6" max="6" width="0.85546875" style="354" customWidth="1"/>
    <col min="7" max="7" width="13.00390625" style="302" customWidth="1"/>
    <col min="8" max="8" width="16.28125" style="302" bestFit="1" customWidth="1"/>
    <col min="9" max="9" width="9.140625" style="302" customWidth="1"/>
    <col min="10" max="10" width="34.00390625" style="302" customWidth="1"/>
    <col min="11" max="11" width="13.8515625" style="302" customWidth="1"/>
    <col min="12" max="16384" width="9.140625" style="302" customWidth="1"/>
  </cols>
  <sheetData>
    <row r="1" spans="1:8" ht="27" customHeight="1">
      <c r="A1" s="488" t="s">
        <v>1177</v>
      </c>
      <c r="B1" s="489"/>
      <c r="C1" s="489"/>
      <c r="D1" s="489"/>
      <c r="E1" s="489"/>
      <c r="F1" s="489"/>
      <c r="G1" s="489"/>
      <c r="H1" s="490"/>
    </row>
    <row r="2" spans="1:8" s="350" customFormat="1" ht="15">
      <c r="A2" s="355"/>
      <c r="B2" s="504" t="s">
        <v>42</v>
      </c>
      <c r="C2" s="504"/>
      <c r="D2" s="504"/>
      <c r="E2" s="504"/>
      <c r="F2" s="504"/>
      <c r="G2" s="504"/>
      <c r="H2" s="505"/>
    </row>
    <row r="3" spans="1:8" s="350" customFormat="1" ht="14.25" customHeight="1">
      <c r="A3" s="356">
        <v>1</v>
      </c>
      <c r="B3" s="502" t="s">
        <v>43</v>
      </c>
      <c r="C3" s="502"/>
      <c r="D3" s="502"/>
      <c r="E3" s="502"/>
      <c r="F3" s="502"/>
      <c r="G3" s="502"/>
      <c r="H3" s="503"/>
    </row>
    <row r="4" spans="1:8" s="350" customFormat="1" ht="102.75" customHeight="1">
      <c r="A4" s="356">
        <f>A3+1</f>
        <v>2</v>
      </c>
      <c r="B4" s="506" t="s">
        <v>44</v>
      </c>
      <c r="C4" s="506"/>
      <c r="D4" s="506"/>
      <c r="E4" s="506"/>
      <c r="F4" s="506"/>
      <c r="G4" s="506"/>
      <c r="H4" s="506"/>
    </row>
    <row r="5" spans="1:8" s="350" customFormat="1" ht="14.25">
      <c r="A5" s="356">
        <f>A4+1</f>
        <v>3</v>
      </c>
      <c r="B5" s="502" t="s">
        <v>45</v>
      </c>
      <c r="C5" s="502"/>
      <c r="D5" s="502"/>
      <c r="E5" s="502"/>
      <c r="F5" s="502"/>
      <c r="G5" s="502"/>
      <c r="H5" s="503"/>
    </row>
    <row r="6" spans="1:8" s="350" customFormat="1" ht="29.25" customHeight="1">
      <c r="A6" s="356">
        <f>A5+1</f>
        <v>4</v>
      </c>
      <c r="B6" s="502" t="s">
        <v>46</v>
      </c>
      <c r="C6" s="502"/>
      <c r="D6" s="502"/>
      <c r="E6" s="502"/>
      <c r="F6" s="502"/>
      <c r="G6" s="502"/>
      <c r="H6" s="503"/>
    </row>
    <row r="7" spans="1:8" s="350" customFormat="1" ht="46.5" customHeight="1">
      <c r="A7" s="356">
        <f>A6+1</f>
        <v>5</v>
      </c>
      <c r="B7" s="502" t="s">
        <v>47</v>
      </c>
      <c r="C7" s="502"/>
      <c r="D7" s="502"/>
      <c r="E7" s="502"/>
      <c r="F7" s="502"/>
      <c r="G7" s="502"/>
      <c r="H7" s="503"/>
    </row>
    <row r="8" spans="1:8" s="350" customFormat="1" ht="14.25">
      <c r="A8" s="356">
        <f>A7+1</f>
        <v>6</v>
      </c>
      <c r="B8" s="502" t="s">
        <v>48</v>
      </c>
      <c r="C8" s="502"/>
      <c r="D8" s="502"/>
      <c r="E8" s="502"/>
      <c r="F8" s="502"/>
      <c r="G8" s="502"/>
      <c r="H8" s="503"/>
    </row>
    <row r="9" spans="1:8" s="350" customFormat="1" ht="28.5" customHeight="1">
      <c r="A9" s="356">
        <f aca="true" t="shared" si="0" ref="A9:A17">A8+1</f>
        <v>7</v>
      </c>
      <c r="B9" s="502" t="s">
        <v>49</v>
      </c>
      <c r="C9" s="502"/>
      <c r="D9" s="502"/>
      <c r="E9" s="502"/>
      <c r="F9" s="502"/>
      <c r="G9" s="502"/>
      <c r="H9" s="503"/>
    </row>
    <row r="10" spans="1:8" s="350" customFormat="1" ht="42.75" customHeight="1">
      <c r="A10" s="356">
        <f t="shared" si="0"/>
        <v>8</v>
      </c>
      <c r="B10" s="502" t="s">
        <v>50</v>
      </c>
      <c r="C10" s="502"/>
      <c r="D10" s="502"/>
      <c r="E10" s="502"/>
      <c r="F10" s="502"/>
      <c r="G10" s="502"/>
      <c r="H10" s="503"/>
    </row>
    <row r="11" spans="1:8" s="350" customFormat="1" ht="14.25" customHeight="1">
      <c r="A11" s="356">
        <f t="shared" si="0"/>
        <v>9</v>
      </c>
      <c r="B11" s="502" t="s">
        <v>51</v>
      </c>
      <c r="C11" s="502"/>
      <c r="D11" s="502"/>
      <c r="E11" s="502"/>
      <c r="F11" s="502"/>
      <c r="G11" s="502"/>
      <c r="H11" s="503"/>
    </row>
    <row r="12" spans="1:8" s="351" customFormat="1" ht="14.25" customHeight="1">
      <c r="A12" s="356">
        <f t="shared" si="0"/>
        <v>10</v>
      </c>
      <c r="B12" s="502" t="s">
        <v>52</v>
      </c>
      <c r="C12" s="502"/>
      <c r="D12" s="502"/>
      <c r="E12" s="502"/>
      <c r="F12" s="502"/>
      <c r="G12" s="502"/>
      <c r="H12" s="503"/>
    </row>
    <row r="13" spans="1:8" s="351" customFormat="1" ht="14.25" customHeight="1">
      <c r="A13" s="356">
        <f t="shared" si="0"/>
        <v>11</v>
      </c>
      <c r="B13" s="498" t="s">
        <v>53</v>
      </c>
      <c r="C13" s="498"/>
      <c r="D13" s="498"/>
      <c r="E13" s="498"/>
      <c r="F13" s="498"/>
      <c r="G13" s="498"/>
      <c r="H13" s="499"/>
    </row>
    <row r="14" spans="1:8" s="351" customFormat="1" ht="14.25" customHeight="1">
      <c r="A14" s="356">
        <f t="shared" si="0"/>
        <v>12</v>
      </c>
      <c r="B14" s="498" t="s">
        <v>54</v>
      </c>
      <c r="C14" s="498"/>
      <c r="D14" s="498"/>
      <c r="E14" s="498"/>
      <c r="F14" s="498"/>
      <c r="G14" s="498"/>
      <c r="H14" s="499"/>
    </row>
    <row r="15" spans="1:8" s="351" customFormat="1" ht="14.25">
      <c r="A15" s="356">
        <f t="shared" si="0"/>
        <v>13</v>
      </c>
      <c r="B15" s="498" t="s">
        <v>55</v>
      </c>
      <c r="C15" s="498"/>
      <c r="D15" s="498"/>
      <c r="E15" s="498"/>
      <c r="F15" s="498"/>
      <c r="G15" s="498"/>
      <c r="H15" s="499"/>
    </row>
    <row r="16" spans="1:8" s="351" customFormat="1" ht="14.25" customHeight="1">
      <c r="A16" s="356">
        <f t="shared" si="0"/>
        <v>14</v>
      </c>
      <c r="B16" s="498" t="s">
        <v>56</v>
      </c>
      <c r="C16" s="498"/>
      <c r="D16" s="498"/>
      <c r="E16" s="498"/>
      <c r="F16" s="498"/>
      <c r="G16" s="498"/>
      <c r="H16" s="499"/>
    </row>
    <row r="17" spans="1:8" s="351" customFormat="1" ht="31.5" customHeight="1">
      <c r="A17" s="356">
        <f t="shared" si="0"/>
        <v>15</v>
      </c>
      <c r="B17" s="498" t="s">
        <v>57</v>
      </c>
      <c r="C17" s="498"/>
      <c r="D17" s="498"/>
      <c r="E17" s="498"/>
      <c r="F17" s="498"/>
      <c r="G17" s="498"/>
      <c r="H17" s="499"/>
    </row>
    <row r="18" spans="1:8" s="351" customFormat="1" ht="14.25">
      <c r="A18" s="358"/>
      <c r="B18" s="500"/>
      <c r="C18" s="500"/>
      <c r="D18" s="500"/>
      <c r="E18" s="500"/>
      <c r="F18" s="500"/>
      <c r="G18" s="500"/>
      <c r="H18" s="501"/>
    </row>
    <row r="19" spans="1:8" s="223" customFormat="1" ht="45">
      <c r="A19" s="237" t="s">
        <v>58</v>
      </c>
      <c r="B19" s="237" t="s">
        <v>59</v>
      </c>
      <c r="C19" s="237" t="s">
        <v>60</v>
      </c>
      <c r="D19" s="237" t="s">
        <v>61</v>
      </c>
      <c r="E19" s="238" t="s">
        <v>62</v>
      </c>
      <c r="F19" s="239"/>
      <c r="G19" s="449" t="s">
        <v>63</v>
      </c>
      <c r="H19" s="239" t="s">
        <v>2</v>
      </c>
    </row>
    <row r="20" spans="1:8" s="223" customFormat="1" ht="15">
      <c r="A20" s="359"/>
      <c r="B20" s="360"/>
      <c r="C20" s="360"/>
      <c r="D20" s="360"/>
      <c r="E20" s="361"/>
      <c r="F20" s="362"/>
      <c r="G20" s="450"/>
      <c r="H20" s="363"/>
    </row>
    <row r="21" spans="1:8" ht="15">
      <c r="A21" s="364" t="s">
        <v>19</v>
      </c>
      <c r="B21" s="365"/>
      <c r="C21" s="366" t="s">
        <v>64</v>
      </c>
      <c r="D21" s="333"/>
      <c r="E21" s="294"/>
      <c r="F21" s="294"/>
      <c r="G21" s="451"/>
      <c r="H21" s="256"/>
    </row>
    <row r="22" spans="1:9" ht="15">
      <c r="A22" s="364"/>
      <c r="B22" s="365"/>
      <c r="C22" s="357" t="s">
        <v>65</v>
      </c>
      <c r="D22" s="333"/>
      <c r="E22" s="294"/>
      <c r="F22" s="294"/>
      <c r="G22" s="451"/>
      <c r="H22" s="256"/>
      <c r="I22" s="223"/>
    </row>
    <row r="23" spans="1:9" ht="42.75">
      <c r="A23" s="367"/>
      <c r="B23" s="365"/>
      <c r="C23" s="357" t="s">
        <v>66</v>
      </c>
      <c r="D23" s="333"/>
      <c r="E23" s="294"/>
      <c r="F23" s="294"/>
      <c r="G23" s="451"/>
      <c r="H23" s="256"/>
      <c r="I23" s="223"/>
    </row>
    <row r="24" spans="1:9" ht="42.75">
      <c r="A24" s="367"/>
      <c r="B24" s="365"/>
      <c r="C24" s="357" t="s">
        <v>67</v>
      </c>
      <c r="D24" s="333"/>
      <c r="E24" s="294"/>
      <c r="F24" s="294"/>
      <c r="G24" s="451"/>
      <c r="H24" s="256"/>
      <c r="I24" s="223"/>
    </row>
    <row r="25" spans="1:9" ht="42.75">
      <c r="A25" s="367"/>
      <c r="B25" s="365"/>
      <c r="C25" s="357" t="s">
        <v>68</v>
      </c>
      <c r="D25" s="333"/>
      <c r="E25" s="294"/>
      <c r="F25" s="294"/>
      <c r="G25" s="451"/>
      <c r="H25" s="256"/>
      <c r="I25" s="223"/>
    </row>
    <row r="26" spans="1:9" ht="99.75">
      <c r="A26" s="367"/>
      <c r="B26" s="365"/>
      <c r="C26" s="357" t="s">
        <v>69</v>
      </c>
      <c r="D26" s="333"/>
      <c r="E26" s="294"/>
      <c r="F26" s="294"/>
      <c r="G26" s="451"/>
      <c r="H26" s="256"/>
      <c r="I26" s="223"/>
    </row>
    <row r="27" spans="1:9" ht="28.5">
      <c r="A27" s="367"/>
      <c r="B27" s="365"/>
      <c r="C27" s="357" t="s">
        <v>70</v>
      </c>
      <c r="D27" s="333"/>
      <c r="E27" s="294"/>
      <c r="F27" s="294"/>
      <c r="G27" s="451"/>
      <c r="H27" s="256"/>
      <c r="I27" s="223"/>
    </row>
    <row r="28" spans="1:9" ht="28.5">
      <c r="A28" s="367"/>
      <c r="B28" s="365"/>
      <c r="C28" s="357" t="s">
        <v>71</v>
      </c>
      <c r="D28" s="333"/>
      <c r="E28" s="294"/>
      <c r="F28" s="294"/>
      <c r="G28" s="451"/>
      <c r="H28" s="256"/>
      <c r="I28" s="223"/>
    </row>
    <row r="29" spans="1:9" ht="42.75">
      <c r="A29" s="367"/>
      <c r="B29" s="365"/>
      <c r="C29" s="357" t="s">
        <v>72</v>
      </c>
      <c r="D29" s="333"/>
      <c r="E29" s="294"/>
      <c r="F29" s="294"/>
      <c r="G29" s="451"/>
      <c r="H29" s="256"/>
      <c r="I29" s="223"/>
    </row>
    <row r="30" spans="1:9" ht="28.5">
      <c r="A30" s="367"/>
      <c r="B30" s="365"/>
      <c r="C30" s="357" t="s">
        <v>73</v>
      </c>
      <c r="D30" s="333"/>
      <c r="E30" s="294"/>
      <c r="F30" s="294"/>
      <c r="G30" s="451"/>
      <c r="H30" s="256"/>
      <c r="I30" s="223"/>
    </row>
    <row r="31" spans="1:9" ht="42.75">
      <c r="A31" s="367"/>
      <c r="B31" s="365"/>
      <c r="C31" s="357" t="s">
        <v>74</v>
      </c>
      <c r="D31" s="333"/>
      <c r="E31" s="294"/>
      <c r="F31" s="294"/>
      <c r="G31" s="451"/>
      <c r="H31" s="256"/>
      <c r="I31" s="223"/>
    </row>
    <row r="32" spans="1:9" ht="57">
      <c r="A32" s="367"/>
      <c r="B32" s="365"/>
      <c r="C32" s="357" t="s">
        <v>75</v>
      </c>
      <c r="D32" s="333"/>
      <c r="E32" s="294"/>
      <c r="F32" s="294"/>
      <c r="G32" s="451"/>
      <c r="H32" s="256"/>
      <c r="I32" s="223"/>
    </row>
    <row r="33" spans="1:9" ht="128.25">
      <c r="A33" s="367"/>
      <c r="B33" s="365"/>
      <c r="C33" s="357" t="s">
        <v>76</v>
      </c>
      <c r="D33" s="333"/>
      <c r="E33" s="294"/>
      <c r="F33" s="294"/>
      <c r="G33" s="451"/>
      <c r="H33" s="256"/>
      <c r="I33" s="223"/>
    </row>
    <row r="34" spans="1:9" ht="57">
      <c r="A34" s="367"/>
      <c r="B34" s="365"/>
      <c r="C34" s="357" t="s">
        <v>77</v>
      </c>
      <c r="D34" s="333"/>
      <c r="E34" s="294"/>
      <c r="F34" s="294"/>
      <c r="G34" s="451"/>
      <c r="H34" s="256"/>
      <c r="I34" s="223"/>
    </row>
    <row r="35" spans="1:10" ht="229.5">
      <c r="A35" s="367">
        <v>1</v>
      </c>
      <c r="B35" s="365"/>
      <c r="C35" s="368" t="s">
        <v>78</v>
      </c>
      <c r="D35" s="333"/>
      <c r="E35" s="294"/>
      <c r="F35" s="294"/>
      <c r="G35" s="451"/>
      <c r="H35" s="256"/>
      <c r="J35" s="223"/>
    </row>
    <row r="36" spans="1:9" ht="14.25">
      <c r="A36" s="367"/>
      <c r="B36" s="365"/>
      <c r="C36" s="357" t="s">
        <v>79</v>
      </c>
      <c r="D36" s="333"/>
      <c r="E36" s="294"/>
      <c r="F36" s="294"/>
      <c r="G36" s="451"/>
      <c r="H36" s="256"/>
      <c r="I36" s="223"/>
    </row>
    <row r="37" spans="1:9" ht="28.5">
      <c r="A37" s="367"/>
      <c r="B37" s="365"/>
      <c r="C37" s="357" t="s">
        <v>80</v>
      </c>
      <c r="D37" s="333"/>
      <c r="E37" s="294"/>
      <c r="F37" s="294"/>
      <c r="G37" s="451"/>
      <c r="H37" s="256"/>
      <c r="I37" s="223"/>
    </row>
    <row r="38" spans="1:9" ht="14.25">
      <c r="A38" s="367"/>
      <c r="B38" s="365"/>
      <c r="C38" s="357" t="s">
        <v>81</v>
      </c>
      <c r="D38" s="333"/>
      <c r="E38" s="294"/>
      <c r="F38" s="294"/>
      <c r="G38" s="451"/>
      <c r="H38" s="256"/>
      <c r="I38" s="223"/>
    </row>
    <row r="39" spans="1:9" ht="28.5">
      <c r="A39" s="367"/>
      <c r="B39" s="365"/>
      <c r="C39" s="369" t="s">
        <v>82</v>
      </c>
      <c r="D39" s="333"/>
      <c r="E39" s="294"/>
      <c r="F39" s="294"/>
      <c r="G39" s="451"/>
      <c r="H39" s="256"/>
      <c r="I39" s="223"/>
    </row>
    <row r="40" spans="1:8" ht="86.25">
      <c r="A40" s="367">
        <f>A35+0.1</f>
        <v>1.1</v>
      </c>
      <c r="B40" s="365" t="s">
        <v>83</v>
      </c>
      <c r="C40" s="370" t="s">
        <v>84</v>
      </c>
      <c r="D40" s="333"/>
      <c r="E40" s="294"/>
      <c r="F40" s="294"/>
      <c r="G40" s="451"/>
      <c r="H40" s="256"/>
    </row>
    <row r="41" spans="1:8" ht="14.25">
      <c r="A41" s="371" t="s">
        <v>85</v>
      </c>
      <c r="B41" s="365"/>
      <c r="C41" s="368" t="s">
        <v>86</v>
      </c>
      <c r="D41" s="333" t="s">
        <v>87</v>
      </c>
      <c r="E41" s="294">
        <v>43</v>
      </c>
      <c r="F41" s="294"/>
      <c r="G41" s="451"/>
      <c r="H41" s="256">
        <f>$E41*G41</f>
        <v>0</v>
      </c>
    </row>
    <row r="42" spans="1:8" ht="14.25">
      <c r="A42" s="371" t="s">
        <v>88</v>
      </c>
      <c r="B42" s="365"/>
      <c r="C42" s="368" t="s">
        <v>89</v>
      </c>
      <c r="D42" s="333" t="s">
        <v>87</v>
      </c>
      <c r="E42" s="294">
        <v>43</v>
      </c>
      <c r="F42" s="294"/>
      <c r="G42" s="451"/>
      <c r="H42" s="256">
        <f>$E42*G42</f>
        <v>0</v>
      </c>
    </row>
    <row r="43" spans="1:8" ht="14.25">
      <c r="A43" s="371" t="s">
        <v>90</v>
      </c>
      <c r="B43" s="365"/>
      <c r="C43" s="368" t="s">
        <v>91</v>
      </c>
      <c r="D43" s="333" t="s">
        <v>87</v>
      </c>
      <c r="E43" s="294">
        <v>43</v>
      </c>
      <c r="F43" s="294"/>
      <c r="G43" s="451"/>
      <c r="H43" s="256">
        <f>$E43*G43</f>
        <v>0</v>
      </c>
    </row>
    <row r="44" spans="1:8" ht="14.25">
      <c r="A44" s="371" t="s">
        <v>92</v>
      </c>
      <c r="B44" s="365"/>
      <c r="C44" s="368" t="s">
        <v>93</v>
      </c>
      <c r="D44" s="333" t="s">
        <v>87</v>
      </c>
      <c r="E44" s="294">
        <v>43</v>
      </c>
      <c r="F44" s="294"/>
      <c r="G44" s="451"/>
      <c r="H44" s="256">
        <f>$E44*G44</f>
        <v>0</v>
      </c>
    </row>
    <row r="45" spans="1:8" ht="14.25">
      <c r="A45" s="371" t="s">
        <v>94</v>
      </c>
      <c r="B45" s="365"/>
      <c r="C45" s="368" t="s">
        <v>95</v>
      </c>
      <c r="D45" s="333" t="s">
        <v>87</v>
      </c>
      <c r="E45" s="294">
        <v>11</v>
      </c>
      <c r="F45" s="294"/>
      <c r="G45" s="451"/>
      <c r="H45" s="256">
        <f>$E45*G45</f>
        <v>0</v>
      </c>
    </row>
    <row r="46" spans="1:8" ht="15">
      <c r="A46" s="367">
        <f>A35+1</f>
        <v>2</v>
      </c>
      <c r="B46" s="365" t="s">
        <v>83</v>
      </c>
      <c r="C46" s="366" t="s">
        <v>96</v>
      </c>
      <c r="D46" s="333"/>
      <c r="E46" s="294"/>
      <c r="F46" s="294"/>
      <c r="G46" s="451"/>
      <c r="H46" s="256"/>
    </row>
    <row r="47" spans="1:8" ht="14.25">
      <c r="A47" s="371">
        <f>A46+0.1</f>
        <v>2.1</v>
      </c>
      <c r="B47" s="365"/>
      <c r="C47" s="368" t="s">
        <v>86</v>
      </c>
      <c r="D47" s="333" t="s">
        <v>87</v>
      </c>
      <c r="E47" s="294">
        <v>40</v>
      </c>
      <c r="F47" s="294"/>
      <c r="G47" s="451"/>
      <c r="H47" s="256">
        <f>$E47*G47</f>
        <v>0</v>
      </c>
    </row>
    <row r="48" spans="1:8" ht="14.25">
      <c r="A48" s="371">
        <f>A47+0.1</f>
        <v>2.2</v>
      </c>
      <c r="B48" s="365"/>
      <c r="C48" s="368" t="s">
        <v>89</v>
      </c>
      <c r="D48" s="333" t="s">
        <v>87</v>
      </c>
      <c r="E48" s="294">
        <v>40</v>
      </c>
      <c r="F48" s="294"/>
      <c r="G48" s="451"/>
      <c r="H48" s="256">
        <f>$E48*G48</f>
        <v>0</v>
      </c>
    </row>
    <row r="49" spans="1:8" ht="14.25">
      <c r="A49" s="371">
        <f>A48+0.1</f>
        <v>2.3000000000000003</v>
      </c>
      <c r="B49" s="365"/>
      <c r="C49" s="368" t="s">
        <v>91</v>
      </c>
      <c r="D49" s="333" t="s">
        <v>87</v>
      </c>
      <c r="E49" s="294">
        <v>40</v>
      </c>
      <c r="F49" s="294"/>
      <c r="G49" s="451"/>
      <c r="H49" s="256">
        <f>$E49*G49</f>
        <v>0</v>
      </c>
    </row>
    <row r="50" spans="1:8" ht="14.25">
      <c r="A50" s="371">
        <f>A49+0.1</f>
        <v>2.4000000000000004</v>
      </c>
      <c r="B50" s="365"/>
      <c r="C50" s="368" t="s">
        <v>93</v>
      </c>
      <c r="D50" s="333" t="s">
        <v>87</v>
      </c>
      <c r="E50" s="294">
        <v>40</v>
      </c>
      <c r="F50" s="294"/>
      <c r="G50" s="451"/>
      <c r="H50" s="256">
        <f>$E50*G50</f>
        <v>0</v>
      </c>
    </row>
    <row r="51" spans="1:8" ht="14.25">
      <c r="A51" s="371">
        <f>A50+0.1</f>
        <v>2.5000000000000004</v>
      </c>
      <c r="B51" s="365"/>
      <c r="C51" s="368" t="s">
        <v>95</v>
      </c>
      <c r="D51" s="333" t="s">
        <v>87</v>
      </c>
      <c r="E51" s="294">
        <v>13</v>
      </c>
      <c r="F51" s="294"/>
      <c r="G51" s="451"/>
      <c r="H51" s="256">
        <f>$E51*G51</f>
        <v>0</v>
      </c>
    </row>
    <row r="52" spans="1:8" ht="15">
      <c r="A52" s="367">
        <f>A46+1</f>
        <v>3</v>
      </c>
      <c r="B52" s="365" t="s">
        <v>83</v>
      </c>
      <c r="C52" s="366" t="s">
        <v>97</v>
      </c>
      <c r="D52" s="333"/>
      <c r="E52" s="294"/>
      <c r="F52" s="294"/>
      <c r="G52" s="451"/>
      <c r="H52" s="256"/>
    </row>
    <row r="53" spans="1:8" ht="14.25">
      <c r="A53" s="371">
        <f>A52+0.1</f>
        <v>3.1</v>
      </c>
      <c r="B53" s="365"/>
      <c r="C53" s="368" t="s">
        <v>86</v>
      </c>
      <c r="D53" s="333" t="s">
        <v>87</v>
      </c>
      <c r="E53" s="294">
        <v>130</v>
      </c>
      <c r="F53" s="294"/>
      <c r="G53" s="451"/>
      <c r="H53" s="256">
        <f>$E53*G53</f>
        <v>0</v>
      </c>
    </row>
    <row r="54" spans="1:8" ht="14.25">
      <c r="A54" s="371">
        <f>A53+0.1</f>
        <v>3.2</v>
      </c>
      <c r="B54" s="365"/>
      <c r="C54" s="368" t="s">
        <v>89</v>
      </c>
      <c r="D54" s="333" t="s">
        <v>87</v>
      </c>
      <c r="E54" s="294">
        <v>130</v>
      </c>
      <c r="F54" s="294"/>
      <c r="G54" s="451"/>
      <c r="H54" s="256">
        <f>$E54*G54</f>
        <v>0</v>
      </c>
    </row>
    <row r="55" spans="1:8" ht="14.25">
      <c r="A55" s="371">
        <f>A54+0.1</f>
        <v>3.3000000000000003</v>
      </c>
      <c r="B55" s="365"/>
      <c r="C55" s="368" t="s">
        <v>91</v>
      </c>
      <c r="D55" s="333" t="s">
        <v>87</v>
      </c>
      <c r="E55" s="294">
        <v>130</v>
      </c>
      <c r="F55" s="294"/>
      <c r="G55" s="451"/>
      <c r="H55" s="256">
        <f>$E55*G55</f>
        <v>0</v>
      </c>
    </row>
    <row r="56" spans="1:8" ht="14.25">
      <c r="A56" s="371">
        <f>A55+0.1</f>
        <v>3.4000000000000004</v>
      </c>
      <c r="B56" s="365"/>
      <c r="C56" s="368" t="s">
        <v>93</v>
      </c>
      <c r="D56" s="333" t="s">
        <v>87</v>
      </c>
      <c r="E56" s="294">
        <v>130</v>
      </c>
      <c r="F56" s="294"/>
      <c r="G56" s="451"/>
      <c r="H56" s="256">
        <f>$E56*G56</f>
        <v>0</v>
      </c>
    </row>
    <row r="57" spans="1:8" ht="14.25">
      <c r="A57" s="371">
        <f>A56+0.1</f>
        <v>3.5000000000000004</v>
      </c>
      <c r="B57" s="365"/>
      <c r="C57" s="368" t="s">
        <v>95</v>
      </c>
      <c r="D57" s="333" t="s">
        <v>87</v>
      </c>
      <c r="E57" s="294">
        <v>50</v>
      </c>
      <c r="F57" s="294"/>
      <c r="G57" s="451"/>
      <c r="H57" s="256">
        <f>$E57*G57</f>
        <v>0</v>
      </c>
    </row>
    <row r="58" spans="1:8" ht="57.75">
      <c r="A58" s="367">
        <f>A52+1</f>
        <v>4</v>
      </c>
      <c r="B58" s="365" t="s">
        <v>83</v>
      </c>
      <c r="C58" s="366" t="s">
        <v>98</v>
      </c>
      <c r="D58" s="333"/>
      <c r="E58" s="294"/>
      <c r="F58" s="294"/>
      <c r="G58" s="451"/>
      <c r="H58" s="256"/>
    </row>
    <row r="59" spans="1:8" ht="14.25">
      <c r="A59" s="371">
        <f>A58+0.1</f>
        <v>4.1</v>
      </c>
      <c r="B59" s="365"/>
      <c r="C59" s="368" t="s">
        <v>86</v>
      </c>
      <c r="D59" s="333" t="s">
        <v>87</v>
      </c>
      <c r="E59" s="294">
        <v>15</v>
      </c>
      <c r="F59" s="294"/>
      <c r="G59" s="451"/>
      <c r="H59" s="256">
        <f>$E59*G59</f>
        <v>0</v>
      </c>
    </row>
    <row r="60" spans="1:8" ht="14.25">
      <c r="A60" s="371">
        <f>A59+0.1</f>
        <v>4.199999999999999</v>
      </c>
      <c r="B60" s="365"/>
      <c r="C60" s="368" t="s">
        <v>89</v>
      </c>
      <c r="D60" s="333" t="s">
        <v>87</v>
      </c>
      <c r="E60" s="294">
        <v>15</v>
      </c>
      <c r="F60" s="294"/>
      <c r="G60" s="451"/>
      <c r="H60" s="256">
        <f>$E60*G60</f>
        <v>0</v>
      </c>
    </row>
    <row r="61" spans="1:8" ht="14.25">
      <c r="A61" s="371">
        <f>A60+0.1</f>
        <v>4.299999999999999</v>
      </c>
      <c r="B61" s="365"/>
      <c r="C61" s="368" t="s">
        <v>91</v>
      </c>
      <c r="D61" s="333" t="s">
        <v>87</v>
      </c>
      <c r="E61" s="294">
        <v>15</v>
      </c>
      <c r="F61" s="294"/>
      <c r="G61" s="451"/>
      <c r="H61" s="256">
        <f>$E61*G61</f>
        <v>0</v>
      </c>
    </row>
    <row r="62" spans="1:8" ht="14.25">
      <c r="A62" s="371">
        <f>A61+0.1</f>
        <v>4.399999999999999</v>
      </c>
      <c r="B62" s="365"/>
      <c r="C62" s="368" t="s">
        <v>93</v>
      </c>
      <c r="D62" s="333" t="s">
        <v>87</v>
      </c>
      <c r="E62" s="294">
        <v>15</v>
      </c>
      <c r="F62" s="294"/>
      <c r="G62" s="451"/>
      <c r="H62" s="256">
        <f>$E62*G62</f>
        <v>0</v>
      </c>
    </row>
    <row r="63" spans="1:8" ht="131.25">
      <c r="A63" s="367">
        <f>A58+1</f>
        <v>5</v>
      </c>
      <c r="B63" s="365" t="s">
        <v>99</v>
      </c>
      <c r="C63" s="368" t="s">
        <v>100</v>
      </c>
      <c r="D63" s="333" t="s">
        <v>101</v>
      </c>
      <c r="E63" s="294"/>
      <c r="F63" s="294"/>
      <c r="G63" s="451"/>
      <c r="H63" s="256"/>
    </row>
    <row r="64" spans="1:8" ht="14.25">
      <c r="A64" s="371">
        <f aca="true" t="shared" si="1" ref="A64:A78">A63+0.1</f>
        <v>5.1</v>
      </c>
      <c r="B64" s="365"/>
      <c r="C64" s="368" t="s">
        <v>102</v>
      </c>
      <c r="D64" s="333" t="s">
        <v>87</v>
      </c>
      <c r="E64" s="294">
        <v>1</v>
      </c>
      <c r="F64" s="294"/>
      <c r="G64" s="451"/>
      <c r="H64" s="256">
        <f aca="true" t="shared" si="2" ref="H64:H70">$E64*G64</f>
        <v>0</v>
      </c>
    </row>
    <row r="65" spans="1:8" ht="14.25">
      <c r="A65" s="371">
        <f t="shared" si="1"/>
        <v>5.199999999999999</v>
      </c>
      <c r="B65" s="365"/>
      <c r="C65" s="368" t="s">
        <v>103</v>
      </c>
      <c r="D65" s="333" t="s">
        <v>87</v>
      </c>
      <c r="E65" s="294">
        <v>1</v>
      </c>
      <c r="F65" s="294"/>
      <c r="G65" s="451"/>
      <c r="H65" s="256">
        <f t="shared" si="2"/>
        <v>0</v>
      </c>
    </row>
    <row r="66" spans="1:8" ht="14.25">
      <c r="A66" s="371">
        <f t="shared" si="1"/>
        <v>5.299999999999999</v>
      </c>
      <c r="B66" s="365"/>
      <c r="C66" s="368" t="s">
        <v>86</v>
      </c>
      <c r="D66" s="333" t="s">
        <v>87</v>
      </c>
      <c r="E66" s="294">
        <v>12</v>
      </c>
      <c r="F66" s="294"/>
      <c r="G66" s="451"/>
      <c r="H66" s="256">
        <f t="shared" si="2"/>
        <v>0</v>
      </c>
    </row>
    <row r="67" spans="1:8" ht="14.25">
      <c r="A67" s="371">
        <f t="shared" si="1"/>
        <v>5.399999999999999</v>
      </c>
      <c r="B67" s="365"/>
      <c r="C67" s="368" t="s">
        <v>89</v>
      </c>
      <c r="D67" s="333" t="s">
        <v>87</v>
      </c>
      <c r="E67" s="294">
        <v>12</v>
      </c>
      <c r="F67" s="294"/>
      <c r="G67" s="451"/>
      <c r="H67" s="256">
        <f t="shared" si="2"/>
        <v>0</v>
      </c>
    </row>
    <row r="68" spans="1:8" ht="14.25">
      <c r="A68" s="371">
        <f t="shared" si="1"/>
        <v>5.499999999999998</v>
      </c>
      <c r="B68" s="365"/>
      <c r="C68" s="368" t="s">
        <v>91</v>
      </c>
      <c r="D68" s="333" t="s">
        <v>87</v>
      </c>
      <c r="E68" s="294">
        <v>12</v>
      </c>
      <c r="F68" s="294"/>
      <c r="G68" s="451"/>
      <c r="H68" s="256">
        <f t="shared" si="2"/>
        <v>0</v>
      </c>
    </row>
    <row r="69" spans="1:8" ht="14.25">
      <c r="A69" s="371">
        <f t="shared" si="1"/>
        <v>5.599999999999998</v>
      </c>
      <c r="B69" s="365"/>
      <c r="C69" s="368" t="s">
        <v>93</v>
      </c>
      <c r="D69" s="333" t="s">
        <v>87</v>
      </c>
      <c r="E69" s="294">
        <v>12</v>
      </c>
      <c r="F69" s="294"/>
      <c r="G69" s="451"/>
      <c r="H69" s="256">
        <f t="shared" si="2"/>
        <v>0</v>
      </c>
    </row>
    <row r="70" spans="1:8" ht="14.25">
      <c r="A70" s="371">
        <f t="shared" si="1"/>
        <v>5.6999999999999975</v>
      </c>
      <c r="B70" s="365"/>
      <c r="C70" s="368" t="s">
        <v>95</v>
      </c>
      <c r="D70" s="333" t="s">
        <v>87</v>
      </c>
      <c r="E70" s="294">
        <v>10</v>
      </c>
      <c r="F70" s="294"/>
      <c r="G70" s="451"/>
      <c r="H70" s="256">
        <f t="shared" si="2"/>
        <v>0</v>
      </c>
    </row>
    <row r="71" spans="1:8" ht="58.5">
      <c r="A71" s="367">
        <f>A63+1</f>
        <v>6</v>
      </c>
      <c r="B71" s="365" t="s">
        <v>104</v>
      </c>
      <c r="C71" s="366" t="s">
        <v>105</v>
      </c>
      <c r="D71" s="333"/>
      <c r="E71" s="294"/>
      <c r="F71" s="294"/>
      <c r="G71" s="451"/>
      <c r="H71" s="256"/>
    </row>
    <row r="72" spans="1:8" ht="14.25">
      <c r="A72" s="371">
        <f t="shared" si="1"/>
        <v>6.1</v>
      </c>
      <c r="B72" s="365"/>
      <c r="C72" s="368" t="s">
        <v>102</v>
      </c>
      <c r="D72" s="333" t="s">
        <v>87</v>
      </c>
      <c r="E72" s="294">
        <v>1</v>
      </c>
      <c r="F72" s="294"/>
      <c r="G72" s="451"/>
      <c r="H72" s="256">
        <f aca="true" t="shared" si="3" ref="H72:H78">$E72*G72</f>
        <v>0</v>
      </c>
    </row>
    <row r="73" spans="1:8" ht="14.25">
      <c r="A73" s="371">
        <f t="shared" si="1"/>
        <v>6.199999999999999</v>
      </c>
      <c r="B73" s="365"/>
      <c r="C73" s="368" t="s">
        <v>103</v>
      </c>
      <c r="D73" s="333" t="s">
        <v>87</v>
      </c>
      <c r="E73" s="294">
        <v>1</v>
      </c>
      <c r="F73" s="294"/>
      <c r="G73" s="451"/>
      <c r="H73" s="256">
        <f t="shared" si="3"/>
        <v>0</v>
      </c>
    </row>
    <row r="74" spans="1:8" ht="14.25">
      <c r="A74" s="371">
        <f t="shared" si="1"/>
        <v>6.299999999999999</v>
      </c>
      <c r="B74" s="365"/>
      <c r="C74" s="368" t="s">
        <v>86</v>
      </c>
      <c r="D74" s="333" t="s">
        <v>87</v>
      </c>
      <c r="E74" s="294">
        <v>25</v>
      </c>
      <c r="F74" s="294"/>
      <c r="G74" s="451"/>
      <c r="H74" s="256">
        <f t="shared" si="3"/>
        <v>0</v>
      </c>
    </row>
    <row r="75" spans="1:8" ht="14.25">
      <c r="A75" s="371">
        <f t="shared" si="1"/>
        <v>6.399999999999999</v>
      </c>
      <c r="B75" s="365"/>
      <c r="C75" s="368" t="s">
        <v>89</v>
      </c>
      <c r="D75" s="333" t="s">
        <v>87</v>
      </c>
      <c r="E75" s="294">
        <v>25</v>
      </c>
      <c r="F75" s="294"/>
      <c r="G75" s="451"/>
      <c r="H75" s="256">
        <f t="shared" si="3"/>
        <v>0</v>
      </c>
    </row>
    <row r="76" spans="1:8" ht="14.25">
      <c r="A76" s="371">
        <f t="shared" si="1"/>
        <v>6.499999999999998</v>
      </c>
      <c r="B76" s="365"/>
      <c r="C76" s="368" t="s">
        <v>91</v>
      </c>
      <c r="D76" s="333" t="s">
        <v>87</v>
      </c>
      <c r="E76" s="294">
        <v>25</v>
      </c>
      <c r="F76" s="294"/>
      <c r="G76" s="451"/>
      <c r="H76" s="256">
        <f t="shared" si="3"/>
        <v>0</v>
      </c>
    </row>
    <row r="77" spans="1:8" ht="14.25">
      <c r="A77" s="371">
        <f t="shared" si="1"/>
        <v>6.599999999999998</v>
      </c>
      <c r="B77" s="365"/>
      <c r="C77" s="368" t="s">
        <v>93</v>
      </c>
      <c r="D77" s="333" t="s">
        <v>87</v>
      </c>
      <c r="E77" s="294">
        <v>25</v>
      </c>
      <c r="F77" s="294"/>
      <c r="G77" s="451"/>
      <c r="H77" s="256">
        <f t="shared" si="3"/>
        <v>0</v>
      </c>
    </row>
    <row r="78" spans="1:8" ht="14.25">
      <c r="A78" s="371">
        <f t="shared" si="1"/>
        <v>6.6999999999999975</v>
      </c>
      <c r="B78" s="365"/>
      <c r="C78" s="368" t="s">
        <v>95</v>
      </c>
      <c r="D78" s="333" t="s">
        <v>87</v>
      </c>
      <c r="E78" s="294">
        <v>6</v>
      </c>
      <c r="F78" s="294"/>
      <c r="G78" s="451"/>
      <c r="H78" s="256">
        <f t="shared" si="3"/>
        <v>0</v>
      </c>
    </row>
    <row r="79" spans="1:8" ht="58.5">
      <c r="A79" s="367">
        <f>A71+1</f>
        <v>7</v>
      </c>
      <c r="B79" s="372" t="s">
        <v>106</v>
      </c>
      <c r="C79" s="373" t="s">
        <v>107</v>
      </c>
      <c r="D79" s="335"/>
      <c r="E79" s="294"/>
      <c r="F79" s="294"/>
      <c r="G79" s="451"/>
      <c r="H79" s="256"/>
    </row>
    <row r="80" spans="1:8" ht="14.25">
      <c r="A80" s="371">
        <f>A79+0.1</f>
        <v>7.1</v>
      </c>
      <c r="B80" s="365"/>
      <c r="C80" s="368" t="s">
        <v>86</v>
      </c>
      <c r="D80" s="333" t="s">
        <v>108</v>
      </c>
      <c r="E80" s="294">
        <v>115</v>
      </c>
      <c r="F80" s="294"/>
      <c r="G80" s="451"/>
      <c r="H80" s="256">
        <f>$E80*G80</f>
        <v>0</v>
      </c>
    </row>
    <row r="81" spans="1:8" ht="14.25">
      <c r="A81" s="371">
        <f>A80+0.1</f>
        <v>7.199999999999999</v>
      </c>
      <c r="B81" s="365"/>
      <c r="C81" s="368" t="s">
        <v>89</v>
      </c>
      <c r="D81" s="333" t="s">
        <v>108</v>
      </c>
      <c r="E81" s="294">
        <v>115</v>
      </c>
      <c r="F81" s="294"/>
      <c r="G81" s="451"/>
      <c r="H81" s="256">
        <f>$E81*G81</f>
        <v>0</v>
      </c>
    </row>
    <row r="82" spans="1:8" ht="14.25">
      <c r="A82" s="371">
        <f>A81+0.1</f>
        <v>7.299999999999999</v>
      </c>
      <c r="B82" s="365"/>
      <c r="C82" s="368" t="s">
        <v>91</v>
      </c>
      <c r="D82" s="333" t="s">
        <v>108</v>
      </c>
      <c r="E82" s="294">
        <v>115</v>
      </c>
      <c r="F82" s="294"/>
      <c r="G82" s="451"/>
      <c r="H82" s="256">
        <f>$E82*G82</f>
        <v>0</v>
      </c>
    </row>
    <row r="83" spans="1:8" ht="14.25">
      <c r="A83" s="371">
        <f>A82+0.1</f>
        <v>7.399999999999999</v>
      </c>
      <c r="B83" s="365"/>
      <c r="C83" s="368" t="s">
        <v>93</v>
      </c>
      <c r="D83" s="333" t="s">
        <v>108</v>
      </c>
      <c r="E83" s="294">
        <v>115</v>
      </c>
      <c r="F83" s="294"/>
      <c r="G83" s="451"/>
      <c r="H83" s="256">
        <f>$E83*G83</f>
        <v>0</v>
      </c>
    </row>
    <row r="84" spans="1:8" ht="14.25">
      <c r="A84" s="371">
        <f>A83+0.1</f>
        <v>7.499999999999998</v>
      </c>
      <c r="B84" s="365"/>
      <c r="C84" s="368" t="s">
        <v>95</v>
      </c>
      <c r="D84" s="333" t="s">
        <v>108</v>
      </c>
      <c r="E84" s="294">
        <v>115</v>
      </c>
      <c r="F84" s="294"/>
      <c r="G84" s="451"/>
      <c r="H84" s="256">
        <f>$E84*G84</f>
        <v>0</v>
      </c>
    </row>
    <row r="85" spans="1:8" ht="14.25">
      <c r="A85" s="371"/>
      <c r="B85" s="365"/>
      <c r="C85" s="368"/>
      <c r="D85" s="333"/>
      <c r="E85" s="294"/>
      <c r="F85" s="294"/>
      <c r="G85" s="451"/>
      <c r="H85" s="256"/>
    </row>
    <row r="86" spans="1:11" ht="15">
      <c r="A86" s="297"/>
      <c r="B86" s="374"/>
      <c r="C86" s="298" t="s">
        <v>109</v>
      </c>
      <c r="D86" s="298"/>
      <c r="E86" s="299"/>
      <c r="F86" s="300"/>
      <c r="G86" s="451"/>
      <c r="H86" s="263">
        <f>SUM(H40:H85)</f>
        <v>0</v>
      </c>
      <c r="K86" s="389"/>
    </row>
    <row r="87" spans="1:11" ht="15">
      <c r="A87" s="375"/>
      <c r="B87" s="335"/>
      <c r="C87" s="366"/>
      <c r="D87" s="333"/>
      <c r="E87" s="294"/>
      <c r="F87" s="344"/>
      <c r="G87" s="451"/>
      <c r="H87" s="376"/>
      <c r="K87" s="389"/>
    </row>
    <row r="88" spans="1:8" s="352" customFormat="1" ht="15">
      <c r="A88" s="347" t="s">
        <v>22</v>
      </c>
      <c r="B88" s="377"/>
      <c r="C88" s="378" t="s">
        <v>23</v>
      </c>
      <c r="D88" s="379"/>
      <c r="E88" s="380"/>
      <c r="F88" s="294"/>
      <c r="G88" s="452"/>
      <c r="H88" s="256"/>
    </row>
    <row r="89" spans="1:8" ht="87.75">
      <c r="A89" s="367">
        <f>A79+1</f>
        <v>8</v>
      </c>
      <c r="B89" s="372" t="s">
        <v>110</v>
      </c>
      <c r="C89" s="381" t="s">
        <v>111</v>
      </c>
      <c r="D89" s="333"/>
      <c r="E89" s="294"/>
      <c r="F89" s="294"/>
      <c r="G89" s="451"/>
      <c r="H89" s="256"/>
    </row>
    <row r="90" spans="1:8" ht="29.25">
      <c r="A90" s="367"/>
      <c r="B90" s="372"/>
      <c r="C90" s="357" t="s">
        <v>112</v>
      </c>
      <c r="D90" s="333"/>
      <c r="E90" s="294"/>
      <c r="F90" s="294"/>
      <c r="G90" s="451"/>
      <c r="H90" s="256"/>
    </row>
    <row r="91" spans="1:8" ht="42.75">
      <c r="A91" s="367"/>
      <c r="B91" s="372"/>
      <c r="C91" s="357" t="s">
        <v>113</v>
      </c>
      <c r="D91" s="333"/>
      <c r="E91" s="294"/>
      <c r="F91" s="294"/>
      <c r="G91" s="451"/>
      <c r="H91" s="256"/>
    </row>
    <row r="92" spans="1:8" ht="28.5">
      <c r="A92" s="367"/>
      <c r="B92" s="372"/>
      <c r="C92" s="357" t="s">
        <v>114</v>
      </c>
      <c r="D92" s="333"/>
      <c r="E92" s="294"/>
      <c r="F92" s="294"/>
      <c r="G92" s="451"/>
      <c r="H92" s="256"/>
    </row>
    <row r="93" spans="1:8" ht="28.5">
      <c r="A93" s="367"/>
      <c r="B93" s="372"/>
      <c r="C93" s="357" t="s">
        <v>115</v>
      </c>
      <c r="D93" s="333"/>
      <c r="E93" s="294"/>
      <c r="F93" s="294"/>
      <c r="G93" s="451"/>
      <c r="H93" s="256"/>
    </row>
    <row r="94" spans="1:8" ht="30">
      <c r="A94" s="367"/>
      <c r="B94" s="372"/>
      <c r="C94" s="382" t="s">
        <v>116</v>
      </c>
      <c r="D94" s="333"/>
      <c r="E94" s="294"/>
      <c r="F94" s="294"/>
      <c r="G94" s="451"/>
      <c r="H94" s="256"/>
    </row>
    <row r="95" spans="1:8" ht="72">
      <c r="A95" s="367"/>
      <c r="B95" s="372"/>
      <c r="C95" s="357" t="s">
        <v>117</v>
      </c>
      <c r="D95" s="333"/>
      <c r="E95" s="294"/>
      <c r="F95" s="294"/>
      <c r="G95" s="451"/>
      <c r="H95" s="256"/>
    </row>
    <row r="96" spans="1:8" ht="14.25" hidden="1">
      <c r="A96" s="371">
        <f>A89+0.1</f>
        <v>8.1</v>
      </c>
      <c r="B96" s="365"/>
      <c r="C96" s="368" t="s">
        <v>86</v>
      </c>
      <c r="D96" s="333" t="s">
        <v>118</v>
      </c>
      <c r="E96" s="294">
        <v>39</v>
      </c>
      <c r="F96" s="294"/>
      <c r="G96" s="451"/>
      <c r="H96" s="256"/>
    </row>
    <row r="97" spans="1:8" ht="14.25" hidden="1">
      <c r="A97" s="371">
        <f>A96+0.1</f>
        <v>8.2</v>
      </c>
      <c r="B97" s="365"/>
      <c r="C97" s="368" t="s">
        <v>89</v>
      </c>
      <c r="D97" s="333" t="s">
        <v>118</v>
      </c>
      <c r="E97" s="294">
        <v>39</v>
      </c>
      <c r="F97" s="294"/>
      <c r="G97" s="451"/>
      <c r="H97" s="256"/>
    </row>
    <row r="98" spans="1:8" ht="14.25" hidden="1">
      <c r="A98" s="371">
        <f>A97+0.1</f>
        <v>8.299999999999999</v>
      </c>
      <c r="B98" s="365"/>
      <c r="C98" s="368" t="s">
        <v>91</v>
      </c>
      <c r="D98" s="333" t="s">
        <v>118</v>
      </c>
      <c r="E98" s="294">
        <v>39</v>
      </c>
      <c r="F98" s="294"/>
      <c r="G98" s="451"/>
      <c r="H98" s="256"/>
    </row>
    <row r="99" spans="1:8" ht="14.25" hidden="1">
      <c r="A99" s="371">
        <f>A98+0.1</f>
        <v>8.399999999999999</v>
      </c>
      <c r="B99" s="365"/>
      <c r="C99" s="368" t="s">
        <v>93</v>
      </c>
      <c r="D99" s="333" t="s">
        <v>118</v>
      </c>
      <c r="E99" s="294">
        <v>39</v>
      </c>
      <c r="F99" s="294"/>
      <c r="G99" s="451"/>
      <c r="H99" s="256"/>
    </row>
    <row r="100" spans="1:10" ht="14.25" hidden="1">
      <c r="A100" s="371">
        <f>A99+0.1</f>
        <v>8.499999999999998</v>
      </c>
      <c r="B100" s="365"/>
      <c r="C100" s="368" t="s">
        <v>119</v>
      </c>
      <c r="D100" s="333" t="s">
        <v>118</v>
      </c>
      <c r="E100" s="294">
        <v>13</v>
      </c>
      <c r="F100" s="294"/>
      <c r="G100" s="451"/>
      <c r="H100" s="256"/>
      <c r="J100" s="390"/>
    </row>
    <row r="101" spans="1:10" ht="15">
      <c r="A101" s="371"/>
      <c r="B101" s="365"/>
      <c r="C101" s="366" t="s">
        <v>120</v>
      </c>
      <c r="D101" s="333" t="s">
        <v>118</v>
      </c>
      <c r="E101" s="344">
        <v>170</v>
      </c>
      <c r="F101" s="294"/>
      <c r="G101" s="451"/>
      <c r="H101" s="256">
        <f>$E101*G101</f>
        <v>0</v>
      </c>
      <c r="J101" s="390"/>
    </row>
    <row r="102" spans="1:9" ht="15">
      <c r="A102" s="364"/>
      <c r="B102" s="383"/>
      <c r="C102" s="384"/>
      <c r="D102" s="337"/>
      <c r="E102" s="294"/>
      <c r="F102" s="294"/>
      <c r="G102" s="451"/>
      <c r="H102" s="256"/>
      <c r="I102" s="223"/>
    </row>
    <row r="103" spans="1:8" ht="15">
      <c r="A103" s="297"/>
      <c r="B103" s="374"/>
      <c r="C103" s="298" t="s">
        <v>121</v>
      </c>
      <c r="D103" s="298"/>
      <c r="E103" s="299"/>
      <c r="F103" s="300"/>
      <c r="G103" s="451"/>
      <c r="H103" s="263">
        <f>SUM(H89:H102)</f>
        <v>0</v>
      </c>
    </row>
    <row r="104" spans="1:8" s="353" customFormat="1" ht="15">
      <c r="A104" s="336"/>
      <c r="B104" s="334"/>
      <c r="C104" s="385"/>
      <c r="D104" s="338"/>
      <c r="E104" s="341"/>
      <c r="F104" s="386"/>
      <c r="G104" s="451"/>
      <c r="H104" s="387"/>
    </row>
    <row r="105" spans="1:8" ht="15">
      <c r="A105" s="347" t="s">
        <v>24</v>
      </c>
      <c r="B105" s="335"/>
      <c r="C105" s="366" t="s">
        <v>25</v>
      </c>
      <c r="D105" s="333"/>
      <c r="E105" s="294"/>
      <c r="F105" s="294"/>
      <c r="G105" s="451"/>
      <c r="H105" s="256"/>
    </row>
    <row r="106" spans="1:9" ht="29.25">
      <c r="A106" s="375"/>
      <c r="B106" s="335"/>
      <c r="C106" s="357" t="s">
        <v>122</v>
      </c>
      <c r="D106" s="333"/>
      <c r="E106" s="294"/>
      <c r="F106" s="294"/>
      <c r="G106" s="451"/>
      <c r="H106" s="256"/>
      <c r="I106" s="223"/>
    </row>
    <row r="107" spans="1:9" ht="99.75">
      <c r="A107" s="375"/>
      <c r="B107" s="335"/>
      <c r="C107" s="357" t="s">
        <v>123</v>
      </c>
      <c r="D107" s="333"/>
      <c r="E107" s="294"/>
      <c r="F107" s="294"/>
      <c r="G107" s="451"/>
      <c r="H107" s="256"/>
      <c r="I107" s="223"/>
    </row>
    <row r="108" spans="1:9" ht="57">
      <c r="A108" s="375"/>
      <c r="B108" s="335"/>
      <c r="C108" s="357" t="s">
        <v>124</v>
      </c>
      <c r="D108" s="333"/>
      <c r="E108" s="294"/>
      <c r="F108" s="294"/>
      <c r="G108" s="451"/>
      <c r="H108" s="256"/>
      <c r="I108" s="223"/>
    </row>
    <row r="109" spans="1:8" ht="159">
      <c r="A109" s="367">
        <f>A89+1</f>
        <v>9</v>
      </c>
      <c r="B109" s="365" t="s">
        <v>125</v>
      </c>
      <c r="C109" s="368" t="s">
        <v>126</v>
      </c>
      <c r="D109" s="333"/>
      <c r="E109" s="294"/>
      <c r="F109" s="294"/>
      <c r="G109" s="451"/>
      <c r="H109" s="256"/>
    </row>
    <row r="110" spans="1:8" ht="15">
      <c r="A110" s="367">
        <f>A109+0.1</f>
        <v>9.1</v>
      </c>
      <c r="B110" s="365" t="s">
        <v>125</v>
      </c>
      <c r="C110" s="366" t="s">
        <v>127</v>
      </c>
      <c r="D110" s="333"/>
      <c r="E110" s="294"/>
      <c r="F110" s="294"/>
      <c r="G110" s="451"/>
      <c r="H110" s="256"/>
    </row>
    <row r="111" spans="1:8" ht="14.25">
      <c r="A111" s="371" t="s">
        <v>128</v>
      </c>
      <c r="B111" s="365"/>
      <c r="C111" s="368" t="s">
        <v>86</v>
      </c>
      <c r="D111" s="333" t="s">
        <v>108</v>
      </c>
      <c r="E111" s="294">
        <v>490</v>
      </c>
      <c r="F111" s="294"/>
      <c r="G111" s="451"/>
      <c r="H111" s="256">
        <f>$E111*G111</f>
        <v>0</v>
      </c>
    </row>
    <row r="112" spans="1:8" ht="14.25">
      <c r="A112" s="371" t="s">
        <v>129</v>
      </c>
      <c r="B112" s="365"/>
      <c r="C112" s="388" t="s">
        <v>89</v>
      </c>
      <c r="D112" s="333" t="s">
        <v>108</v>
      </c>
      <c r="E112" s="294">
        <v>490</v>
      </c>
      <c r="F112" s="294"/>
      <c r="G112" s="451"/>
      <c r="H112" s="256">
        <f>$E112*G112</f>
        <v>0</v>
      </c>
    </row>
    <row r="113" spans="1:8" ht="14.25">
      <c r="A113" s="371" t="s">
        <v>130</v>
      </c>
      <c r="B113" s="365"/>
      <c r="C113" s="388" t="s">
        <v>91</v>
      </c>
      <c r="D113" s="333" t="s">
        <v>108</v>
      </c>
      <c r="E113" s="294">
        <v>490</v>
      </c>
      <c r="F113" s="294"/>
      <c r="G113" s="451"/>
      <c r="H113" s="256">
        <f>$E113*G113</f>
        <v>0</v>
      </c>
    </row>
    <row r="114" spans="1:8" ht="14.25">
      <c r="A114" s="371" t="s">
        <v>131</v>
      </c>
      <c r="B114" s="365"/>
      <c r="C114" s="388" t="s">
        <v>93</v>
      </c>
      <c r="D114" s="333" t="s">
        <v>108</v>
      </c>
      <c r="E114" s="294">
        <v>490</v>
      </c>
      <c r="F114" s="294"/>
      <c r="G114" s="451"/>
      <c r="H114" s="256">
        <f>$E114*G114</f>
        <v>0</v>
      </c>
    </row>
    <row r="115" spans="1:8" ht="14.25">
      <c r="A115" s="371" t="s">
        <v>132</v>
      </c>
      <c r="B115" s="365"/>
      <c r="C115" s="388" t="s">
        <v>95</v>
      </c>
      <c r="D115" s="333" t="s">
        <v>108</v>
      </c>
      <c r="E115" s="294">
        <v>130</v>
      </c>
      <c r="F115" s="294"/>
      <c r="G115" s="451"/>
      <c r="H115" s="256">
        <f>$E115*G115</f>
        <v>0</v>
      </c>
    </row>
    <row r="116" spans="1:8" ht="15">
      <c r="A116" s="367">
        <f>A109+1</f>
        <v>10</v>
      </c>
      <c r="B116" s="365" t="s">
        <v>133</v>
      </c>
      <c r="C116" s="366" t="s">
        <v>134</v>
      </c>
      <c r="D116" s="333"/>
      <c r="E116" s="294"/>
      <c r="F116" s="294"/>
      <c r="G116" s="451"/>
      <c r="H116" s="256"/>
    </row>
    <row r="117" spans="1:8" ht="14.25">
      <c r="A117" s="371">
        <f>A116+0.1</f>
        <v>10.1</v>
      </c>
      <c r="B117" s="365"/>
      <c r="C117" s="368" t="s">
        <v>86</v>
      </c>
      <c r="D117" s="333" t="s">
        <v>108</v>
      </c>
      <c r="E117" s="294">
        <v>505</v>
      </c>
      <c r="F117" s="294"/>
      <c r="G117" s="451"/>
      <c r="H117" s="256">
        <f>$E117*G117</f>
        <v>0</v>
      </c>
    </row>
    <row r="118" spans="1:8" ht="14.25">
      <c r="A118" s="371">
        <f>A117+0.1</f>
        <v>10.2</v>
      </c>
      <c r="B118" s="365"/>
      <c r="C118" s="368" t="s">
        <v>89</v>
      </c>
      <c r="D118" s="333" t="s">
        <v>108</v>
      </c>
      <c r="E118" s="294">
        <v>505</v>
      </c>
      <c r="F118" s="294"/>
      <c r="G118" s="451"/>
      <c r="H118" s="256">
        <f>$E118*G118</f>
        <v>0</v>
      </c>
    </row>
    <row r="119" spans="1:8" ht="14.25">
      <c r="A119" s="371">
        <f>A118+0.1</f>
        <v>10.299999999999999</v>
      </c>
      <c r="B119" s="365"/>
      <c r="C119" s="368" t="s">
        <v>91</v>
      </c>
      <c r="D119" s="333" t="s">
        <v>108</v>
      </c>
      <c r="E119" s="294">
        <v>505</v>
      </c>
      <c r="F119" s="294"/>
      <c r="G119" s="451"/>
      <c r="H119" s="256">
        <f>$E119*G119</f>
        <v>0</v>
      </c>
    </row>
    <row r="120" spans="1:8" ht="14.25">
      <c r="A120" s="371">
        <f>A119+0.1</f>
        <v>10.399999999999999</v>
      </c>
      <c r="B120" s="365"/>
      <c r="C120" s="368" t="s">
        <v>93</v>
      </c>
      <c r="D120" s="333" t="s">
        <v>108</v>
      </c>
      <c r="E120" s="294">
        <v>505</v>
      </c>
      <c r="F120" s="294"/>
      <c r="G120" s="451"/>
      <c r="H120" s="256">
        <f>$E120*G120</f>
        <v>0</v>
      </c>
    </row>
    <row r="121" spans="1:8" ht="14.25">
      <c r="A121" s="371">
        <f>A120+0.1</f>
        <v>10.499999999999998</v>
      </c>
      <c r="B121" s="365"/>
      <c r="C121" s="368" t="s">
        <v>95</v>
      </c>
      <c r="D121" s="333" t="s">
        <v>108</v>
      </c>
      <c r="E121" s="294">
        <v>175</v>
      </c>
      <c r="F121" s="294"/>
      <c r="G121" s="451"/>
      <c r="H121" s="256">
        <f>$E121*G121</f>
        <v>0</v>
      </c>
    </row>
    <row r="122" spans="1:8" ht="30">
      <c r="A122" s="367">
        <f>A116+1</f>
        <v>11</v>
      </c>
      <c r="B122" s="365" t="s">
        <v>135</v>
      </c>
      <c r="C122" s="366" t="s">
        <v>136</v>
      </c>
      <c r="D122" s="333"/>
      <c r="E122" s="294"/>
      <c r="F122" s="294"/>
      <c r="G122" s="451"/>
      <c r="H122" s="256"/>
    </row>
    <row r="123" spans="1:8" ht="14.25">
      <c r="A123" s="371">
        <f>A122+0.1</f>
        <v>11.1</v>
      </c>
      <c r="B123" s="365"/>
      <c r="C123" s="368" t="s">
        <v>86</v>
      </c>
      <c r="D123" s="333" t="s">
        <v>108</v>
      </c>
      <c r="E123" s="294">
        <v>910</v>
      </c>
      <c r="F123" s="294"/>
      <c r="G123" s="451"/>
      <c r="H123" s="256">
        <f>$E123*G123</f>
        <v>0</v>
      </c>
    </row>
    <row r="124" spans="1:8" ht="14.25">
      <c r="A124" s="371">
        <f>A123+0.1</f>
        <v>11.2</v>
      </c>
      <c r="B124" s="365"/>
      <c r="C124" s="368" t="s">
        <v>89</v>
      </c>
      <c r="D124" s="333" t="s">
        <v>108</v>
      </c>
      <c r="E124" s="294">
        <v>910</v>
      </c>
      <c r="F124" s="294"/>
      <c r="G124" s="451"/>
      <c r="H124" s="256">
        <f>$E124*G124</f>
        <v>0</v>
      </c>
    </row>
    <row r="125" spans="1:8" ht="14.25">
      <c r="A125" s="371">
        <f>A124+0.1</f>
        <v>11.299999999999999</v>
      </c>
      <c r="B125" s="365"/>
      <c r="C125" s="368" t="s">
        <v>91</v>
      </c>
      <c r="D125" s="333" t="s">
        <v>108</v>
      </c>
      <c r="E125" s="294">
        <v>910</v>
      </c>
      <c r="F125" s="294"/>
      <c r="G125" s="451"/>
      <c r="H125" s="256">
        <f>$E125*G125</f>
        <v>0</v>
      </c>
    </row>
    <row r="126" spans="1:8" ht="14.25">
      <c r="A126" s="371">
        <f>A125+0.1</f>
        <v>11.399999999999999</v>
      </c>
      <c r="B126" s="365"/>
      <c r="C126" s="368" t="s">
        <v>93</v>
      </c>
      <c r="D126" s="333" t="s">
        <v>108</v>
      </c>
      <c r="E126" s="294">
        <v>910</v>
      </c>
      <c r="F126" s="294"/>
      <c r="G126" s="451"/>
      <c r="H126" s="256">
        <f>$E126*G126</f>
        <v>0</v>
      </c>
    </row>
    <row r="127" spans="1:8" ht="14.25">
      <c r="A127" s="371">
        <f>A126+0.1</f>
        <v>11.499999999999998</v>
      </c>
      <c r="B127" s="365"/>
      <c r="C127" s="368" t="s">
        <v>137</v>
      </c>
      <c r="D127" s="333" t="s">
        <v>108</v>
      </c>
      <c r="E127" s="294">
        <v>350</v>
      </c>
      <c r="F127" s="294"/>
      <c r="G127" s="451"/>
      <c r="H127" s="256">
        <f>$E127*G127</f>
        <v>0</v>
      </c>
    </row>
    <row r="128" spans="1:8" ht="28.5">
      <c r="A128" s="367">
        <f>A122+1</f>
        <v>12</v>
      </c>
      <c r="B128" s="372" t="s">
        <v>138</v>
      </c>
      <c r="C128" s="368" t="s">
        <v>139</v>
      </c>
      <c r="D128" s="333"/>
      <c r="E128" s="294"/>
      <c r="F128" s="294"/>
      <c r="G128" s="451"/>
      <c r="H128" s="256"/>
    </row>
    <row r="129" spans="1:8" ht="14.25">
      <c r="A129" s="371">
        <f aca="true" t="shared" si="4" ref="A129:A135">A128+0.1</f>
        <v>12.1</v>
      </c>
      <c r="B129" s="372"/>
      <c r="C129" s="368" t="s">
        <v>102</v>
      </c>
      <c r="D129" s="333" t="s">
        <v>108</v>
      </c>
      <c r="E129" s="294">
        <v>10</v>
      </c>
      <c r="F129" s="294"/>
      <c r="G129" s="451"/>
      <c r="H129" s="256">
        <f aca="true" t="shared" si="5" ref="H129:H135">$E129*G129</f>
        <v>0</v>
      </c>
    </row>
    <row r="130" spans="1:8" ht="14.25">
      <c r="A130" s="371">
        <f t="shared" si="4"/>
        <v>12.2</v>
      </c>
      <c r="B130" s="372"/>
      <c r="C130" s="368" t="s">
        <v>103</v>
      </c>
      <c r="D130" s="333" t="s">
        <v>108</v>
      </c>
      <c r="E130" s="294">
        <v>10</v>
      </c>
      <c r="F130" s="294"/>
      <c r="G130" s="451"/>
      <c r="H130" s="256">
        <f t="shared" si="5"/>
        <v>0</v>
      </c>
    </row>
    <row r="131" spans="1:8" ht="14.25">
      <c r="A131" s="371">
        <f t="shared" si="4"/>
        <v>12.299999999999999</v>
      </c>
      <c r="B131" s="365"/>
      <c r="C131" s="368" t="s">
        <v>86</v>
      </c>
      <c r="D131" s="333" t="s">
        <v>108</v>
      </c>
      <c r="E131" s="294">
        <v>120</v>
      </c>
      <c r="F131" s="294"/>
      <c r="G131" s="451"/>
      <c r="H131" s="256">
        <f t="shared" si="5"/>
        <v>0</v>
      </c>
    </row>
    <row r="132" spans="1:8" ht="14.25">
      <c r="A132" s="371">
        <f t="shared" si="4"/>
        <v>12.399999999999999</v>
      </c>
      <c r="B132" s="365"/>
      <c r="C132" s="368" t="s">
        <v>89</v>
      </c>
      <c r="D132" s="333" t="s">
        <v>108</v>
      </c>
      <c r="E132" s="294">
        <v>120</v>
      </c>
      <c r="F132" s="294"/>
      <c r="G132" s="451"/>
      <c r="H132" s="256">
        <f t="shared" si="5"/>
        <v>0</v>
      </c>
    </row>
    <row r="133" spans="1:8" ht="14.25">
      <c r="A133" s="371">
        <f t="shared" si="4"/>
        <v>12.499999999999998</v>
      </c>
      <c r="B133" s="365"/>
      <c r="C133" s="368" t="s">
        <v>91</v>
      </c>
      <c r="D133" s="333" t="s">
        <v>108</v>
      </c>
      <c r="E133" s="294">
        <v>120</v>
      </c>
      <c r="F133" s="294"/>
      <c r="G133" s="451"/>
      <c r="H133" s="256">
        <f t="shared" si="5"/>
        <v>0</v>
      </c>
    </row>
    <row r="134" spans="1:8" ht="14.25">
      <c r="A134" s="371">
        <f t="shared" si="4"/>
        <v>12.599999999999998</v>
      </c>
      <c r="B134" s="365"/>
      <c r="C134" s="368" t="s">
        <v>93</v>
      </c>
      <c r="D134" s="333" t="s">
        <v>108</v>
      </c>
      <c r="E134" s="294">
        <v>120</v>
      </c>
      <c r="F134" s="294"/>
      <c r="G134" s="451"/>
      <c r="H134" s="256">
        <f t="shared" si="5"/>
        <v>0</v>
      </c>
    </row>
    <row r="135" spans="1:8" ht="14.25">
      <c r="A135" s="371">
        <f t="shared" si="4"/>
        <v>12.699999999999998</v>
      </c>
      <c r="B135" s="365"/>
      <c r="C135" s="368" t="s">
        <v>95</v>
      </c>
      <c r="D135" s="333" t="s">
        <v>108</v>
      </c>
      <c r="E135" s="294">
        <v>100</v>
      </c>
      <c r="F135" s="294"/>
      <c r="G135" s="451"/>
      <c r="H135" s="256">
        <f t="shared" si="5"/>
        <v>0</v>
      </c>
    </row>
    <row r="136" spans="1:8" ht="14.25">
      <c r="A136" s="367">
        <f>A128+1</f>
        <v>13</v>
      </c>
      <c r="B136" s="372" t="s">
        <v>138</v>
      </c>
      <c r="C136" s="368" t="s">
        <v>140</v>
      </c>
      <c r="D136" s="333"/>
      <c r="E136" s="294"/>
      <c r="F136" s="294"/>
      <c r="G136" s="451"/>
      <c r="H136" s="256"/>
    </row>
    <row r="137" spans="1:8" ht="14.25">
      <c r="A137" s="371">
        <f aca="true" t="shared" si="6" ref="A137:A143">A136+0.1</f>
        <v>13.1</v>
      </c>
      <c r="B137" s="372"/>
      <c r="C137" s="368" t="s">
        <v>102</v>
      </c>
      <c r="D137" s="333" t="s">
        <v>108</v>
      </c>
      <c r="E137" s="294">
        <v>15</v>
      </c>
      <c r="F137" s="294"/>
      <c r="G137" s="451"/>
      <c r="H137" s="256">
        <f aca="true" t="shared" si="7" ref="H137:H143">$E137*G137</f>
        <v>0</v>
      </c>
    </row>
    <row r="138" spans="1:8" ht="14.25">
      <c r="A138" s="371">
        <f t="shared" si="6"/>
        <v>13.2</v>
      </c>
      <c r="B138" s="372"/>
      <c r="C138" s="368" t="s">
        <v>103</v>
      </c>
      <c r="D138" s="333" t="s">
        <v>108</v>
      </c>
      <c r="E138" s="294">
        <v>15</v>
      </c>
      <c r="F138" s="294"/>
      <c r="G138" s="451"/>
      <c r="H138" s="256">
        <f t="shared" si="7"/>
        <v>0</v>
      </c>
    </row>
    <row r="139" spans="1:8" ht="14.25">
      <c r="A139" s="371">
        <f t="shared" si="6"/>
        <v>13.299999999999999</v>
      </c>
      <c r="B139" s="365"/>
      <c r="C139" s="368" t="s">
        <v>86</v>
      </c>
      <c r="D139" s="333" t="s">
        <v>108</v>
      </c>
      <c r="E139" s="294">
        <v>380</v>
      </c>
      <c r="F139" s="294"/>
      <c r="G139" s="451"/>
      <c r="H139" s="256">
        <f t="shared" si="7"/>
        <v>0</v>
      </c>
    </row>
    <row r="140" spans="1:8" ht="14.25">
      <c r="A140" s="371">
        <f t="shared" si="6"/>
        <v>13.399999999999999</v>
      </c>
      <c r="B140" s="365"/>
      <c r="C140" s="368" t="s">
        <v>89</v>
      </c>
      <c r="D140" s="333" t="s">
        <v>108</v>
      </c>
      <c r="E140" s="294">
        <v>380</v>
      </c>
      <c r="F140" s="294"/>
      <c r="G140" s="451"/>
      <c r="H140" s="256">
        <f t="shared" si="7"/>
        <v>0</v>
      </c>
    </row>
    <row r="141" spans="1:8" ht="14.25">
      <c r="A141" s="371">
        <f t="shared" si="6"/>
        <v>13.499999999999998</v>
      </c>
      <c r="B141" s="365"/>
      <c r="C141" s="368" t="s">
        <v>91</v>
      </c>
      <c r="D141" s="333" t="s">
        <v>108</v>
      </c>
      <c r="E141" s="294">
        <v>380</v>
      </c>
      <c r="F141" s="294"/>
      <c r="G141" s="451"/>
      <c r="H141" s="256">
        <f t="shared" si="7"/>
        <v>0</v>
      </c>
    </row>
    <row r="142" spans="1:8" ht="14.25">
      <c r="A142" s="371">
        <f t="shared" si="6"/>
        <v>13.599999999999998</v>
      </c>
      <c r="B142" s="365"/>
      <c r="C142" s="368" t="s">
        <v>93</v>
      </c>
      <c r="D142" s="333" t="s">
        <v>108</v>
      </c>
      <c r="E142" s="294">
        <v>380</v>
      </c>
      <c r="F142" s="294"/>
      <c r="G142" s="451"/>
      <c r="H142" s="256">
        <f t="shared" si="7"/>
        <v>0</v>
      </c>
    </row>
    <row r="143" spans="1:8" s="335" customFormat="1" ht="14.25">
      <c r="A143" s="371">
        <f t="shared" si="6"/>
        <v>13.699999999999998</v>
      </c>
      <c r="B143" s="365"/>
      <c r="C143" s="368" t="s">
        <v>95</v>
      </c>
      <c r="D143" s="333" t="s">
        <v>108</v>
      </c>
      <c r="E143" s="294">
        <v>70</v>
      </c>
      <c r="F143" s="294"/>
      <c r="G143" s="451"/>
      <c r="H143" s="294">
        <f t="shared" si="7"/>
        <v>0</v>
      </c>
    </row>
    <row r="144" spans="1:8" ht="14.25">
      <c r="A144" s="367">
        <f>A136+1</f>
        <v>14</v>
      </c>
      <c r="B144" s="365" t="s">
        <v>141</v>
      </c>
      <c r="C144" s="368" t="s">
        <v>142</v>
      </c>
      <c r="D144" s="333"/>
      <c r="E144" s="294"/>
      <c r="F144" s="294"/>
      <c r="G144" s="451"/>
      <c r="H144" s="256"/>
    </row>
    <row r="145" spans="1:8" ht="14.25">
      <c r="A145" s="371">
        <f>A144+0.1</f>
        <v>14.1</v>
      </c>
      <c r="B145" s="365"/>
      <c r="C145" s="368" t="s">
        <v>86</v>
      </c>
      <c r="D145" s="333" t="s">
        <v>108</v>
      </c>
      <c r="E145" s="294">
        <v>110</v>
      </c>
      <c r="F145" s="294"/>
      <c r="G145" s="451"/>
      <c r="H145" s="256">
        <f>$E145*G145</f>
        <v>0</v>
      </c>
    </row>
    <row r="146" spans="1:8" ht="14.25">
      <c r="A146" s="371">
        <f>A145+0.1</f>
        <v>14.2</v>
      </c>
      <c r="B146" s="365"/>
      <c r="C146" s="368" t="s">
        <v>89</v>
      </c>
      <c r="D146" s="333" t="s">
        <v>108</v>
      </c>
      <c r="E146" s="294">
        <v>110</v>
      </c>
      <c r="F146" s="294"/>
      <c r="G146" s="451"/>
      <c r="H146" s="256">
        <f>$E146*G146</f>
        <v>0</v>
      </c>
    </row>
    <row r="147" spans="1:8" ht="14.25">
      <c r="A147" s="371">
        <f>A146+0.1</f>
        <v>14.299999999999999</v>
      </c>
      <c r="B147" s="365"/>
      <c r="C147" s="368" t="s">
        <v>91</v>
      </c>
      <c r="D147" s="333" t="s">
        <v>108</v>
      </c>
      <c r="E147" s="294">
        <v>110</v>
      </c>
      <c r="F147" s="294"/>
      <c r="G147" s="451"/>
      <c r="H147" s="256">
        <f>$E147*G147</f>
        <v>0</v>
      </c>
    </row>
    <row r="148" spans="1:8" ht="14.25">
      <c r="A148" s="371">
        <f>A147+0.1</f>
        <v>14.399999999999999</v>
      </c>
      <c r="B148" s="365"/>
      <c r="C148" s="368" t="s">
        <v>93</v>
      </c>
      <c r="D148" s="333" t="s">
        <v>108</v>
      </c>
      <c r="E148" s="294">
        <v>110</v>
      </c>
      <c r="F148" s="294"/>
      <c r="G148" s="451"/>
      <c r="H148" s="256">
        <f>$E148*G148</f>
        <v>0</v>
      </c>
    </row>
    <row r="149" spans="1:8" ht="15">
      <c r="A149" s="364"/>
      <c r="B149" s="365"/>
      <c r="C149" s="368"/>
      <c r="D149" s="333"/>
      <c r="E149" s="294"/>
      <c r="F149" s="294"/>
      <c r="G149" s="451"/>
      <c r="H149" s="256"/>
    </row>
    <row r="150" spans="1:8" ht="15">
      <c r="A150" s="297"/>
      <c r="B150" s="374"/>
      <c r="C150" s="298" t="s">
        <v>143</v>
      </c>
      <c r="D150" s="298"/>
      <c r="E150" s="299"/>
      <c r="F150" s="300"/>
      <c r="G150" s="451"/>
      <c r="H150" s="263">
        <f>SUM(H109:H149)</f>
        <v>0</v>
      </c>
    </row>
    <row r="151" spans="1:8" ht="15">
      <c r="A151" s="375"/>
      <c r="B151" s="335"/>
      <c r="C151" s="366"/>
      <c r="D151" s="333"/>
      <c r="E151" s="294"/>
      <c r="F151" s="344"/>
      <c r="G151" s="453"/>
      <c r="H151" s="376"/>
    </row>
    <row r="152" spans="1:8" ht="15">
      <c r="A152" s="347" t="s">
        <v>26</v>
      </c>
      <c r="B152" s="335"/>
      <c r="C152" s="378" t="s">
        <v>27</v>
      </c>
      <c r="D152" s="333"/>
      <c r="E152" s="294"/>
      <c r="F152" s="294"/>
      <c r="G152" s="451"/>
      <c r="H152" s="256"/>
    </row>
    <row r="153" spans="1:9" ht="43.5">
      <c r="A153" s="375"/>
      <c r="B153" s="335"/>
      <c r="C153" s="391" t="s">
        <v>144</v>
      </c>
      <c r="D153" s="333"/>
      <c r="E153" s="294"/>
      <c r="F153" s="294"/>
      <c r="G153" s="451"/>
      <c r="H153" s="256"/>
      <c r="I153" s="223"/>
    </row>
    <row r="154" spans="1:9" ht="28.5">
      <c r="A154" s="367"/>
      <c r="B154" s="392"/>
      <c r="C154" s="391" t="s">
        <v>145</v>
      </c>
      <c r="D154" s="333"/>
      <c r="E154" s="294"/>
      <c r="F154" s="294"/>
      <c r="G154" s="451"/>
      <c r="H154" s="256"/>
      <c r="I154" s="223"/>
    </row>
    <row r="155" spans="1:9" ht="28.5">
      <c r="A155" s="367"/>
      <c r="B155" s="392"/>
      <c r="C155" s="391" t="s">
        <v>146</v>
      </c>
      <c r="D155" s="333"/>
      <c r="E155" s="294"/>
      <c r="F155" s="294"/>
      <c r="G155" s="451"/>
      <c r="H155" s="256"/>
      <c r="I155" s="223"/>
    </row>
    <row r="156" spans="1:9" ht="14.25">
      <c r="A156" s="375"/>
      <c r="B156" s="335"/>
      <c r="C156" s="391" t="s">
        <v>147</v>
      </c>
      <c r="D156" s="333"/>
      <c r="E156" s="294"/>
      <c r="F156" s="294"/>
      <c r="G156" s="451"/>
      <c r="H156" s="256"/>
      <c r="I156" s="223"/>
    </row>
    <row r="157" spans="1:9" ht="28.5">
      <c r="A157" s="375"/>
      <c r="B157" s="335"/>
      <c r="C157" s="391" t="s">
        <v>148</v>
      </c>
      <c r="D157" s="333"/>
      <c r="E157" s="294"/>
      <c r="F157" s="294"/>
      <c r="G157" s="451"/>
      <c r="H157" s="256"/>
      <c r="I157" s="223"/>
    </row>
    <row r="158" spans="1:8" ht="117">
      <c r="A158" s="367">
        <f>A144+1</f>
        <v>15</v>
      </c>
      <c r="B158" s="392" t="s">
        <v>149</v>
      </c>
      <c r="C158" s="393" t="s">
        <v>150</v>
      </c>
      <c r="D158" s="333"/>
      <c r="E158" s="294"/>
      <c r="F158" s="294"/>
      <c r="G158" s="451"/>
      <c r="H158" s="256"/>
    </row>
    <row r="159" spans="1:8" ht="14.25">
      <c r="A159" s="371">
        <f aca="true" t="shared" si="8" ref="A159:A165">A158+0.1</f>
        <v>15.1</v>
      </c>
      <c r="B159" s="394"/>
      <c r="C159" s="368" t="s">
        <v>102</v>
      </c>
      <c r="D159" s="333" t="s">
        <v>108</v>
      </c>
      <c r="E159" s="294">
        <v>15</v>
      </c>
      <c r="F159" s="294"/>
      <c r="G159" s="451"/>
      <c r="H159" s="256">
        <f aca="true" t="shared" si="9" ref="H159:H165">$E159*G159</f>
        <v>0</v>
      </c>
    </row>
    <row r="160" spans="1:8" ht="14.25">
      <c r="A160" s="371">
        <f t="shared" si="8"/>
        <v>15.2</v>
      </c>
      <c r="B160" s="394"/>
      <c r="C160" s="368" t="s">
        <v>103</v>
      </c>
      <c r="D160" s="333" t="s">
        <v>108</v>
      </c>
      <c r="E160" s="294">
        <v>15</v>
      </c>
      <c r="F160" s="294"/>
      <c r="G160" s="451"/>
      <c r="H160" s="256">
        <f t="shared" si="9"/>
        <v>0</v>
      </c>
    </row>
    <row r="161" spans="1:8" ht="14.25">
      <c r="A161" s="371">
        <f t="shared" si="8"/>
        <v>15.299999999999999</v>
      </c>
      <c r="B161" s="394"/>
      <c r="C161" s="368" t="s">
        <v>86</v>
      </c>
      <c r="D161" s="333" t="s">
        <v>108</v>
      </c>
      <c r="E161" s="294">
        <v>135</v>
      </c>
      <c r="F161" s="294"/>
      <c r="G161" s="451"/>
      <c r="H161" s="256">
        <f t="shared" si="9"/>
        <v>0</v>
      </c>
    </row>
    <row r="162" spans="1:8" ht="14.25">
      <c r="A162" s="371">
        <f t="shared" si="8"/>
        <v>15.399999999999999</v>
      </c>
      <c r="B162" s="365"/>
      <c r="C162" s="368" t="s">
        <v>89</v>
      </c>
      <c r="D162" s="333" t="s">
        <v>108</v>
      </c>
      <c r="E162" s="294">
        <v>135</v>
      </c>
      <c r="F162" s="294"/>
      <c r="G162" s="451"/>
      <c r="H162" s="256">
        <f t="shared" si="9"/>
        <v>0</v>
      </c>
    </row>
    <row r="163" spans="1:8" ht="14.25">
      <c r="A163" s="371">
        <f t="shared" si="8"/>
        <v>15.499999999999998</v>
      </c>
      <c r="B163" s="365"/>
      <c r="C163" s="368" t="s">
        <v>91</v>
      </c>
      <c r="D163" s="333" t="s">
        <v>108</v>
      </c>
      <c r="E163" s="294">
        <v>135</v>
      </c>
      <c r="F163" s="294"/>
      <c r="G163" s="451"/>
      <c r="H163" s="256">
        <f t="shared" si="9"/>
        <v>0</v>
      </c>
    </row>
    <row r="164" spans="1:8" ht="14.25">
      <c r="A164" s="371">
        <f t="shared" si="8"/>
        <v>15.599999999999998</v>
      </c>
      <c r="B164" s="365"/>
      <c r="C164" s="368" t="s">
        <v>93</v>
      </c>
      <c r="D164" s="333" t="s">
        <v>108</v>
      </c>
      <c r="E164" s="294">
        <v>135</v>
      </c>
      <c r="F164" s="294"/>
      <c r="G164" s="451"/>
      <c r="H164" s="256">
        <f t="shared" si="9"/>
        <v>0</v>
      </c>
    </row>
    <row r="165" spans="1:8" ht="14.25">
      <c r="A165" s="371">
        <f t="shared" si="8"/>
        <v>15.699999999999998</v>
      </c>
      <c r="B165" s="394"/>
      <c r="C165" s="368" t="s">
        <v>95</v>
      </c>
      <c r="D165" s="333" t="s">
        <v>108</v>
      </c>
      <c r="E165" s="294">
        <v>75</v>
      </c>
      <c r="F165" s="294"/>
      <c r="G165" s="451"/>
      <c r="H165" s="256">
        <f t="shared" si="9"/>
        <v>0</v>
      </c>
    </row>
    <row r="166" spans="1:8" ht="117">
      <c r="A166" s="367">
        <f>A158+1</f>
        <v>16</v>
      </c>
      <c r="B166" s="392" t="s">
        <v>151</v>
      </c>
      <c r="C166" s="393" t="s">
        <v>152</v>
      </c>
      <c r="D166" s="333"/>
      <c r="E166" s="294"/>
      <c r="F166" s="294"/>
      <c r="G166" s="451"/>
      <c r="H166" s="256"/>
    </row>
    <row r="167" spans="1:8" ht="14.25">
      <c r="A167" s="371">
        <f>A166+0.1</f>
        <v>16.1</v>
      </c>
      <c r="B167" s="394"/>
      <c r="C167" s="368" t="s">
        <v>86</v>
      </c>
      <c r="D167" s="333" t="s">
        <v>108</v>
      </c>
      <c r="E167" s="294">
        <v>25</v>
      </c>
      <c r="F167" s="294"/>
      <c r="G167" s="451"/>
      <c r="H167" s="256">
        <f>$E167*G167</f>
        <v>0</v>
      </c>
    </row>
    <row r="168" spans="1:8" ht="14.25">
      <c r="A168" s="371">
        <f>A167+0.1</f>
        <v>16.200000000000003</v>
      </c>
      <c r="B168" s="365"/>
      <c r="C168" s="368" t="s">
        <v>89</v>
      </c>
      <c r="D168" s="333" t="s">
        <v>108</v>
      </c>
      <c r="E168" s="294">
        <v>25</v>
      </c>
      <c r="F168" s="294"/>
      <c r="G168" s="451"/>
      <c r="H168" s="256">
        <f>$E168*G168</f>
        <v>0</v>
      </c>
    </row>
    <row r="169" spans="1:8" ht="14.25">
      <c r="A169" s="371">
        <f>A168+0.1</f>
        <v>16.300000000000004</v>
      </c>
      <c r="B169" s="365"/>
      <c r="C169" s="368" t="s">
        <v>91</v>
      </c>
      <c r="D169" s="333" t="s">
        <v>108</v>
      </c>
      <c r="E169" s="294">
        <v>25</v>
      </c>
      <c r="F169" s="294"/>
      <c r="G169" s="451"/>
      <c r="H169" s="256">
        <f>$E169*G169</f>
        <v>0</v>
      </c>
    </row>
    <row r="170" spans="1:8" ht="14.25">
      <c r="A170" s="371">
        <f>A169+0.1</f>
        <v>16.400000000000006</v>
      </c>
      <c r="B170" s="365"/>
      <c r="C170" s="368" t="s">
        <v>93</v>
      </c>
      <c r="D170" s="333" t="s">
        <v>108</v>
      </c>
      <c r="E170" s="294">
        <v>25</v>
      </c>
      <c r="F170" s="294"/>
      <c r="G170" s="451"/>
      <c r="H170" s="256">
        <f>$E170*G170</f>
        <v>0</v>
      </c>
    </row>
    <row r="171" spans="1:8" ht="134.25">
      <c r="A171" s="367">
        <f>A166+1</f>
        <v>17</v>
      </c>
      <c r="B171" s="372" t="s">
        <v>153</v>
      </c>
      <c r="C171" s="395" t="s">
        <v>154</v>
      </c>
      <c r="D171" s="333"/>
      <c r="E171" s="294"/>
      <c r="F171" s="294"/>
      <c r="G171" s="451"/>
      <c r="H171" s="256"/>
    </row>
    <row r="172" spans="1:8" ht="14.25">
      <c r="A172" s="371">
        <f>A171+0.1</f>
        <v>17.1</v>
      </c>
      <c r="B172" s="365"/>
      <c r="C172" s="368" t="s">
        <v>86</v>
      </c>
      <c r="D172" s="333" t="s">
        <v>108</v>
      </c>
      <c r="E172" s="294">
        <v>1005</v>
      </c>
      <c r="F172" s="294"/>
      <c r="G172" s="451"/>
      <c r="H172" s="256">
        <f>$E172*G172</f>
        <v>0</v>
      </c>
    </row>
    <row r="173" spans="1:8" ht="14.25">
      <c r="A173" s="371">
        <f>A172+0.1</f>
        <v>17.200000000000003</v>
      </c>
      <c r="B173" s="365"/>
      <c r="C173" s="368" t="s">
        <v>89</v>
      </c>
      <c r="D173" s="333" t="s">
        <v>108</v>
      </c>
      <c r="E173" s="294">
        <v>1005</v>
      </c>
      <c r="F173" s="294"/>
      <c r="G173" s="451"/>
      <c r="H173" s="256">
        <f>$E173*G173</f>
        <v>0</v>
      </c>
    </row>
    <row r="174" spans="1:8" ht="14.25">
      <c r="A174" s="371">
        <f>A173+0.1</f>
        <v>17.300000000000004</v>
      </c>
      <c r="B174" s="365"/>
      <c r="C174" s="368" t="s">
        <v>91</v>
      </c>
      <c r="D174" s="333" t="s">
        <v>108</v>
      </c>
      <c r="E174" s="294">
        <v>1005</v>
      </c>
      <c r="F174" s="294"/>
      <c r="G174" s="451"/>
      <c r="H174" s="256">
        <f>$E174*G174</f>
        <v>0</v>
      </c>
    </row>
    <row r="175" spans="1:8" ht="14.25">
      <c r="A175" s="371">
        <f>A174+0.1</f>
        <v>17.400000000000006</v>
      </c>
      <c r="B175" s="365"/>
      <c r="C175" s="368" t="s">
        <v>93</v>
      </c>
      <c r="D175" s="333" t="s">
        <v>108</v>
      </c>
      <c r="E175" s="294">
        <v>1005</v>
      </c>
      <c r="F175" s="294"/>
      <c r="G175" s="451"/>
      <c r="H175" s="256">
        <f>$E175*G175</f>
        <v>0</v>
      </c>
    </row>
    <row r="176" spans="1:8" ht="14.25">
      <c r="A176" s="371">
        <f>A175+0.1</f>
        <v>17.500000000000007</v>
      </c>
      <c r="B176" s="365"/>
      <c r="C176" s="368" t="s">
        <v>95</v>
      </c>
      <c r="D176" s="333" t="s">
        <v>108</v>
      </c>
      <c r="E176" s="294">
        <v>521</v>
      </c>
      <c r="F176" s="294"/>
      <c r="G176" s="451"/>
      <c r="H176" s="256">
        <f>$E176*G176</f>
        <v>0</v>
      </c>
    </row>
    <row r="177" spans="1:8" ht="149.25">
      <c r="A177" s="367">
        <f>A171+1</f>
        <v>18</v>
      </c>
      <c r="B177" s="372" t="s">
        <v>155</v>
      </c>
      <c r="C177" s="395" t="s">
        <v>156</v>
      </c>
      <c r="D177" s="333"/>
      <c r="E177" s="294"/>
      <c r="F177" s="294"/>
      <c r="G177" s="451"/>
      <c r="H177" s="256"/>
    </row>
    <row r="178" spans="1:8" ht="14.25">
      <c r="A178" s="371">
        <f>A177+0.1</f>
        <v>18.1</v>
      </c>
      <c r="B178" s="365"/>
      <c r="C178" s="368" t="s">
        <v>86</v>
      </c>
      <c r="D178" s="333" t="s">
        <v>108</v>
      </c>
      <c r="E178" s="294">
        <v>110</v>
      </c>
      <c r="F178" s="294"/>
      <c r="G178" s="451"/>
      <c r="H178" s="256">
        <f>$E178*G178</f>
        <v>0</v>
      </c>
    </row>
    <row r="179" spans="1:8" ht="14.25">
      <c r="A179" s="371">
        <f>A178+0.1</f>
        <v>18.200000000000003</v>
      </c>
      <c r="B179" s="365"/>
      <c r="C179" s="368" t="s">
        <v>89</v>
      </c>
      <c r="D179" s="333" t="s">
        <v>108</v>
      </c>
      <c r="E179" s="294">
        <v>110</v>
      </c>
      <c r="F179" s="294"/>
      <c r="G179" s="451"/>
      <c r="H179" s="256">
        <f>$E179*G179</f>
        <v>0</v>
      </c>
    </row>
    <row r="180" spans="1:8" ht="14.25">
      <c r="A180" s="371">
        <f>A179+0.1</f>
        <v>18.300000000000004</v>
      </c>
      <c r="B180" s="365"/>
      <c r="C180" s="368" t="s">
        <v>91</v>
      </c>
      <c r="D180" s="333" t="s">
        <v>108</v>
      </c>
      <c r="E180" s="294">
        <v>110</v>
      </c>
      <c r="F180" s="294"/>
      <c r="G180" s="451"/>
      <c r="H180" s="256">
        <f>$E180*G180</f>
        <v>0</v>
      </c>
    </row>
    <row r="181" spans="1:8" ht="14.25">
      <c r="A181" s="371">
        <f>A180+0.1</f>
        <v>18.400000000000006</v>
      </c>
      <c r="B181" s="365"/>
      <c r="C181" s="368" t="s">
        <v>93</v>
      </c>
      <c r="D181" s="333" t="s">
        <v>108</v>
      </c>
      <c r="E181" s="294">
        <v>110</v>
      </c>
      <c r="F181" s="294"/>
      <c r="G181" s="451"/>
      <c r="H181" s="256">
        <f>$E181*G181</f>
        <v>0</v>
      </c>
    </row>
    <row r="182" spans="1:8" ht="101.25">
      <c r="A182" s="367">
        <f>A177+1</f>
        <v>19</v>
      </c>
      <c r="B182" s="372" t="s">
        <v>157</v>
      </c>
      <c r="C182" s="368" t="s">
        <v>158</v>
      </c>
      <c r="D182" s="333" t="s">
        <v>108</v>
      </c>
      <c r="E182" s="294">
        <v>70</v>
      </c>
      <c r="F182" s="294"/>
      <c r="G182" s="451"/>
      <c r="H182" s="256">
        <f>$E182*G182</f>
        <v>0</v>
      </c>
    </row>
    <row r="183" spans="1:8" ht="14.25">
      <c r="A183" s="375"/>
      <c r="B183" s="335"/>
      <c r="C183" s="368"/>
      <c r="D183" s="333"/>
      <c r="E183" s="294"/>
      <c r="F183" s="294"/>
      <c r="G183" s="451"/>
      <c r="H183" s="256"/>
    </row>
    <row r="184" spans="1:8" ht="15">
      <c r="A184" s="297"/>
      <c r="B184" s="374"/>
      <c r="C184" s="298" t="s">
        <v>159</v>
      </c>
      <c r="D184" s="298"/>
      <c r="E184" s="299"/>
      <c r="F184" s="300"/>
      <c r="G184" s="451"/>
      <c r="H184" s="263">
        <f>SUM(H158:H183)</f>
        <v>0</v>
      </c>
    </row>
    <row r="185" spans="1:8" ht="14.25">
      <c r="A185" s="375"/>
      <c r="B185" s="335"/>
      <c r="C185" s="368"/>
      <c r="D185" s="333"/>
      <c r="E185" s="294"/>
      <c r="F185" s="294"/>
      <c r="G185" s="451"/>
      <c r="H185" s="256"/>
    </row>
    <row r="186" spans="1:8" ht="15">
      <c r="A186" s="347" t="s">
        <v>28</v>
      </c>
      <c r="B186" s="335"/>
      <c r="C186" s="378" t="s">
        <v>29</v>
      </c>
      <c r="D186" s="333"/>
      <c r="E186" s="294"/>
      <c r="F186" s="294"/>
      <c r="G186" s="451"/>
      <c r="H186" s="256"/>
    </row>
    <row r="187" spans="1:9" ht="114.75">
      <c r="A187" s="375"/>
      <c r="B187" s="335"/>
      <c r="C187" s="357" t="s">
        <v>160</v>
      </c>
      <c r="D187" s="333"/>
      <c r="E187" s="294"/>
      <c r="F187" s="294"/>
      <c r="G187" s="451"/>
      <c r="H187" s="256"/>
      <c r="I187" s="223"/>
    </row>
    <row r="188" spans="1:9" ht="28.5">
      <c r="A188" s="375"/>
      <c r="B188" s="335"/>
      <c r="C188" s="357" t="s">
        <v>161</v>
      </c>
      <c r="D188" s="333"/>
      <c r="E188" s="294"/>
      <c r="F188" s="294"/>
      <c r="G188" s="451"/>
      <c r="H188" s="256"/>
      <c r="I188" s="223"/>
    </row>
    <row r="189" spans="1:9" ht="28.5">
      <c r="A189" s="375"/>
      <c r="B189" s="335"/>
      <c r="C189" s="357" t="s">
        <v>162</v>
      </c>
      <c r="D189" s="333"/>
      <c r="E189" s="294"/>
      <c r="F189" s="294"/>
      <c r="G189" s="451"/>
      <c r="H189" s="256"/>
      <c r="I189" s="223"/>
    </row>
    <row r="190" spans="1:9" ht="57">
      <c r="A190" s="375"/>
      <c r="B190" s="335"/>
      <c r="C190" s="357" t="s">
        <v>163</v>
      </c>
      <c r="D190" s="333"/>
      <c r="E190" s="294"/>
      <c r="F190" s="294"/>
      <c r="G190" s="451"/>
      <c r="H190" s="256"/>
      <c r="I190" s="223"/>
    </row>
    <row r="191" spans="1:9" ht="28.5">
      <c r="A191" s="375"/>
      <c r="B191" s="335"/>
      <c r="C191" s="357" t="s">
        <v>164</v>
      </c>
      <c r="D191" s="333"/>
      <c r="E191" s="294"/>
      <c r="F191" s="294"/>
      <c r="G191" s="451"/>
      <c r="H191" s="256"/>
      <c r="I191" s="223"/>
    </row>
    <row r="192" spans="1:9" ht="42.75">
      <c r="A192" s="375"/>
      <c r="B192" s="335"/>
      <c r="C192" s="357" t="s">
        <v>165</v>
      </c>
      <c r="D192" s="333"/>
      <c r="E192" s="294"/>
      <c r="F192" s="294"/>
      <c r="G192" s="451"/>
      <c r="H192" s="256"/>
      <c r="I192" s="223"/>
    </row>
    <row r="193" spans="1:8" ht="133.5">
      <c r="A193" s="367">
        <f>A182+1</f>
        <v>20</v>
      </c>
      <c r="B193" s="372" t="s">
        <v>166</v>
      </c>
      <c r="C193" s="368" t="s">
        <v>167</v>
      </c>
      <c r="D193" s="333"/>
      <c r="E193" s="294"/>
      <c r="F193" s="294"/>
      <c r="G193" s="451"/>
      <c r="H193" s="256"/>
    </row>
    <row r="194" spans="1:8" ht="14.25">
      <c r="A194" s="371">
        <f aca="true" t="shared" si="10" ref="A194:A200">A193+0.1</f>
        <v>20.1</v>
      </c>
      <c r="B194" s="365"/>
      <c r="C194" s="368" t="s">
        <v>102</v>
      </c>
      <c r="D194" s="333" t="s">
        <v>108</v>
      </c>
      <c r="E194" s="294">
        <v>30</v>
      </c>
      <c r="F194" s="294"/>
      <c r="G194" s="451"/>
      <c r="H194" s="256">
        <f aca="true" t="shared" si="11" ref="H194:H200">$E194*G194</f>
        <v>0</v>
      </c>
    </row>
    <row r="195" spans="1:8" ht="14.25">
      <c r="A195" s="371">
        <f t="shared" si="10"/>
        <v>20.200000000000003</v>
      </c>
      <c r="B195" s="365"/>
      <c r="C195" s="368" t="s">
        <v>103</v>
      </c>
      <c r="D195" s="333" t="s">
        <v>108</v>
      </c>
      <c r="E195" s="294">
        <v>30</v>
      </c>
      <c r="F195" s="294"/>
      <c r="G195" s="451"/>
      <c r="H195" s="256">
        <f t="shared" si="11"/>
        <v>0</v>
      </c>
    </row>
    <row r="196" spans="1:8" ht="14.25">
      <c r="A196" s="371">
        <f t="shared" si="10"/>
        <v>20.300000000000004</v>
      </c>
      <c r="B196" s="365"/>
      <c r="C196" s="368" t="s">
        <v>86</v>
      </c>
      <c r="D196" s="333" t="s">
        <v>108</v>
      </c>
      <c r="E196" s="294">
        <v>1765</v>
      </c>
      <c r="F196" s="294"/>
      <c r="G196" s="451"/>
      <c r="H196" s="256">
        <f t="shared" si="11"/>
        <v>0</v>
      </c>
    </row>
    <row r="197" spans="1:8" ht="14.25">
      <c r="A197" s="371">
        <f t="shared" si="10"/>
        <v>20.400000000000006</v>
      </c>
      <c r="B197" s="365"/>
      <c r="C197" s="368" t="s">
        <v>89</v>
      </c>
      <c r="D197" s="333" t="s">
        <v>108</v>
      </c>
      <c r="E197" s="294">
        <v>1765</v>
      </c>
      <c r="F197" s="294"/>
      <c r="G197" s="451"/>
      <c r="H197" s="256">
        <f t="shared" si="11"/>
        <v>0</v>
      </c>
    </row>
    <row r="198" spans="1:8" ht="14.25">
      <c r="A198" s="371">
        <f t="shared" si="10"/>
        <v>20.500000000000007</v>
      </c>
      <c r="B198" s="365"/>
      <c r="C198" s="368" t="s">
        <v>91</v>
      </c>
      <c r="D198" s="333" t="s">
        <v>108</v>
      </c>
      <c r="E198" s="294">
        <v>1765</v>
      </c>
      <c r="F198" s="294"/>
      <c r="G198" s="451"/>
      <c r="H198" s="256">
        <f t="shared" si="11"/>
        <v>0</v>
      </c>
    </row>
    <row r="199" spans="1:8" ht="14.25">
      <c r="A199" s="371">
        <f t="shared" si="10"/>
        <v>20.60000000000001</v>
      </c>
      <c r="B199" s="365"/>
      <c r="C199" s="368" t="s">
        <v>93</v>
      </c>
      <c r="D199" s="333" t="s">
        <v>108</v>
      </c>
      <c r="E199" s="294">
        <v>1765</v>
      </c>
      <c r="F199" s="294"/>
      <c r="G199" s="451"/>
      <c r="H199" s="256">
        <f t="shared" si="11"/>
        <v>0</v>
      </c>
    </row>
    <row r="200" spans="1:8" ht="14.25">
      <c r="A200" s="371">
        <f t="shared" si="10"/>
        <v>20.70000000000001</v>
      </c>
      <c r="B200" s="365"/>
      <c r="C200" s="368" t="s">
        <v>95</v>
      </c>
      <c r="D200" s="333" t="s">
        <v>108</v>
      </c>
      <c r="E200" s="294">
        <v>287</v>
      </c>
      <c r="F200" s="294"/>
      <c r="G200" s="451"/>
      <c r="H200" s="256">
        <f t="shared" si="11"/>
        <v>0</v>
      </c>
    </row>
    <row r="201" spans="1:8" ht="103.5">
      <c r="A201" s="367">
        <f>A193+1</f>
        <v>21</v>
      </c>
      <c r="B201" s="365" t="s">
        <v>168</v>
      </c>
      <c r="C201" s="368" t="s">
        <v>169</v>
      </c>
      <c r="D201" s="333"/>
      <c r="E201" s="294"/>
      <c r="F201" s="294"/>
      <c r="G201" s="451"/>
      <c r="H201" s="256"/>
    </row>
    <row r="202" spans="1:8" ht="14.25">
      <c r="A202" s="371">
        <f aca="true" t="shared" si="12" ref="A202:A208">A201+0.1</f>
        <v>21.1</v>
      </c>
      <c r="B202" s="365"/>
      <c r="C202" s="368" t="s">
        <v>102</v>
      </c>
      <c r="D202" s="333" t="s">
        <v>108</v>
      </c>
      <c r="E202" s="294">
        <v>25</v>
      </c>
      <c r="F202" s="294"/>
      <c r="G202" s="451"/>
      <c r="H202" s="256">
        <f aca="true" t="shared" si="13" ref="H202:H208">$E202*G202</f>
        <v>0</v>
      </c>
    </row>
    <row r="203" spans="1:8" ht="14.25">
      <c r="A203" s="371">
        <f t="shared" si="12"/>
        <v>21.200000000000003</v>
      </c>
      <c r="B203" s="365"/>
      <c r="C203" s="368" t="s">
        <v>103</v>
      </c>
      <c r="D203" s="333" t="s">
        <v>108</v>
      </c>
      <c r="E203" s="294">
        <v>25</v>
      </c>
      <c r="F203" s="294"/>
      <c r="G203" s="451"/>
      <c r="H203" s="256">
        <f t="shared" si="13"/>
        <v>0</v>
      </c>
    </row>
    <row r="204" spans="1:8" ht="14.25">
      <c r="A204" s="371">
        <f t="shared" si="12"/>
        <v>21.300000000000004</v>
      </c>
      <c r="B204" s="365"/>
      <c r="C204" s="368" t="s">
        <v>86</v>
      </c>
      <c r="D204" s="333" t="s">
        <v>108</v>
      </c>
      <c r="E204" s="294">
        <v>950</v>
      </c>
      <c r="F204" s="294"/>
      <c r="G204" s="451"/>
      <c r="H204" s="256">
        <f t="shared" si="13"/>
        <v>0</v>
      </c>
    </row>
    <row r="205" spans="1:8" ht="14.25">
      <c r="A205" s="371">
        <f t="shared" si="12"/>
        <v>21.400000000000006</v>
      </c>
      <c r="B205" s="365"/>
      <c r="C205" s="368" t="s">
        <v>89</v>
      </c>
      <c r="D205" s="333" t="s">
        <v>108</v>
      </c>
      <c r="E205" s="294">
        <v>950</v>
      </c>
      <c r="F205" s="294"/>
      <c r="G205" s="451"/>
      <c r="H205" s="256">
        <f t="shared" si="13"/>
        <v>0</v>
      </c>
    </row>
    <row r="206" spans="1:8" ht="14.25">
      <c r="A206" s="371">
        <f t="shared" si="12"/>
        <v>21.500000000000007</v>
      </c>
      <c r="B206" s="365"/>
      <c r="C206" s="368" t="s">
        <v>91</v>
      </c>
      <c r="D206" s="333" t="s">
        <v>108</v>
      </c>
      <c r="E206" s="294">
        <v>950</v>
      </c>
      <c r="F206" s="294"/>
      <c r="G206" s="451"/>
      <c r="H206" s="256">
        <f t="shared" si="13"/>
        <v>0</v>
      </c>
    </row>
    <row r="207" spans="1:8" ht="14.25">
      <c r="A207" s="371">
        <f t="shared" si="12"/>
        <v>21.60000000000001</v>
      </c>
      <c r="B207" s="365"/>
      <c r="C207" s="368" t="s">
        <v>93</v>
      </c>
      <c r="D207" s="333" t="s">
        <v>108</v>
      </c>
      <c r="E207" s="294">
        <v>950</v>
      </c>
      <c r="F207" s="294"/>
      <c r="G207" s="451"/>
      <c r="H207" s="256">
        <f t="shared" si="13"/>
        <v>0</v>
      </c>
    </row>
    <row r="208" spans="1:8" ht="14.25">
      <c r="A208" s="371">
        <f t="shared" si="12"/>
        <v>21.70000000000001</v>
      </c>
      <c r="B208" s="365"/>
      <c r="C208" s="368" t="s">
        <v>95</v>
      </c>
      <c r="D208" s="333" t="s">
        <v>108</v>
      </c>
      <c r="E208" s="294">
        <v>235</v>
      </c>
      <c r="F208" s="294"/>
      <c r="G208" s="451"/>
      <c r="H208" s="256">
        <f t="shared" si="13"/>
        <v>0</v>
      </c>
    </row>
    <row r="209" spans="1:8" ht="72.75">
      <c r="A209" s="367">
        <f>+A201+1</f>
        <v>22</v>
      </c>
      <c r="B209" s="365" t="s">
        <v>170</v>
      </c>
      <c r="C209" s="368" t="s">
        <v>171</v>
      </c>
      <c r="D209" s="333"/>
      <c r="E209" s="294"/>
      <c r="F209" s="294"/>
      <c r="G209" s="451"/>
      <c r="H209" s="256"/>
    </row>
    <row r="210" spans="1:8" ht="14.25">
      <c r="A210" s="371">
        <f>A207+0.1</f>
        <v>21.70000000000001</v>
      </c>
      <c r="B210" s="365"/>
      <c r="C210" s="368" t="s">
        <v>102</v>
      </c>
      <c r="D210" s="333" t="s">
        <v>108</v>
      </c>
      <c r="E210" s="294">
        <v>10</v>
      </c>
      <c r="F210" s="294"/>
      <c r="G210" s="451"/>
      <c r="H210" s="256">
        <f aca="true" t="shared" si="14" ref="H210:H216">$E210*G210</f>
        <v>0</v>
      </c>
    </row>
    <row r="211" spans="1:8" ht="14.25">
      <c r="A211" s="371">
        <f>A210+0.1</f>
        <v>21.80000000000001</v>
      </c>
      <c r="B211" s="365"/>
      <c r="C211" s="368" t="s">
        <v>103</v>
      </c>
      <c r="D211" s="333" t="s">
        <v>108</v>
      </c>
      <c r="E211" s="294">
        <v>10</v>
      </c>
      <c r="F211" s="294"/>
      <c r="G211" s="451"/>
      <c r="H211" s="256">
        <f t="shared" si="14"/>
        <v>0</v>
      </c>
    </row>
    <row r="212" spans="1:8" ht="14.25">
      <c r="A212" s="371">
        <f>A209+0.1</f>
        <v>22.1</v>
      </c>
      <c r="B212" s="365"/>
      <c r="C212" s="368" t="s">
        <v>86</v>
      </c>
      <c r="D212" s="333" t="s">
        <v>108</v>
      </c>
      <c r="E212" s="294">
        <v>555</v>
      </c>
      <c r="F212" s="294"/>
      <c r="G212" s="451"/>
      <c r="H212" s="256">
        <f t="shared" si="14"/>
        <v>0</v>
      </c>
    </row>
    <row r="213" spans="1:8" ht="14.25">
      <c r="A213" s="371">
        <f>A212+0.1</f>
        <v>22.200000000000003</v>
      </c>
      <c r="B213" s="365"/>
      <c r="C213" s="368" t="s">
        <v>89</v>
      </c>
      <c r="D213" s="333" t="s">
        <v>108</v>
      </c>
      <c r="E213" s="294">
        <v>555</v>
      </c>
      <c r="F213" s="294"/>
      <c r="G213" s="451"/>
      <c r="H213" s="256">
        <f t="shared" si="14"/>
        <v>0</v>
      </c>
    </row>
    <row r="214" spans="1:8" ht="14.25">
      <c r="A214" s="371">
        <f>A213+0.1</f>
        <v>22.300000000000004</v>
      </c>
      <c r="B214" s="365"/>
      <c r="C214" s="368" t="s">
        <v>91</v>
      </c>
      <c r="D214" s="333" t="s">
        <v>108</v>
      </c>
      <c r="E214" s="294">
        <v>555</v>
      </c>
      <c r="F214" s="294"/>
      <c r="G214" s="451"/>
      <c r="H214" s="256">
        <f t="shared" si="14"/>
        <v>0</v>
      </c>
    </row>
    <row r="215" spans="1:8" ht="14.25">
      <c r="A215" s="371">
        <f>A214+0.1</f>
        <v>22.400000000000006</v>
      </c>
      <c r="B215" s="365"/>
      <c r="C215" s="368" t="s">
        <v>93</v>
      </c>
      <c r="D215" s="333" t="s">
        <v>108</v>
      </c>
      <c r="E215" s="294">
        <v>555</v>
      </c>
      <c r="F215" s="294"/>
      <c r="G215" s="451"/>
      <c r="H215" s="256">
        <f t="shared" si="14"/>
        <v>0</v>
      </c>
    </row>
    <row r="216" spans="1:8" ht="14.25">
      <c r="A216" s="371">
        <f>A215+0.1</f>
        <v>22.500000000000007</v>
      </c>
      <c r="B216" s="365"/>
      <c r="C216" s="368" t="s">
        <v>95</v>
      </c>
      <c r="D216" s="333" t="s">
        <v>108</v>
      </c>
      <c r="E216" s="294">
        <v>25</v>
      </c>
      <c r="F216" s="294"/>
      <c r="G216" s="451"/>
      <c r="H216" s="256">
        <f t="shared" si="14"/>
        <v>0</v>
      </c>
    </row>
    <row r="217" spans="1:8" ht="162">
      <c r="A217" s="367">
        <f>+A209+1</f>
        <v>23</v>
      </c>
      <c r="B217" s="372" t="s">
        <v>172</v>
      </c>
      <c r="C217" s="368" t="s">
        <v>173</v>
      </c>
      <c r="D217" s="333"/>
      <c r="E217" s="294"/>
      <c r="F217" s="294"/>
      <c r="G217" s="451"/>
      <c r="H217" s="256"/>
    </row>
    <row r="218" spans="1:8" ht="14.25">
      <c r="A218" s="371">
        <f aca="true" t="shared" si="15" ref="A218:A232">A217+0.1</f>
        <v>23.1</v>
      </c>
      <c r="B218" s="372"/>
      <c r="C218" s="368" t="s">
        <v>102</v>
      </c>
      <c r="D218" s="333" t="s">
        <v>108</v>
      </c>
      <c r="E218" s="294">
        <v>20</v>
      </c>
      <c r="F218" s="294"/>
      <c r="G218" s="451"/>
      <c r="H218" s="256">
        <f aca="true" t="shared" si="16" ref="H218:H224">$E218*G218</f>
        <v>0</v>
      </c>
    </row>
    <row r="219" spans="1:8" ht="14.25">
      <c r="A219" s="371">
        <f t="shared" si="15"/>
        <v>23.200000000000003</v>
      </c>
      <c r="B219" s="372"/>
      <c r="C219" s="368" t="s">
        <v>103</v>
      </c>
      <c r="D219" s="333" t="s">
        <v>108</v>
      </c>
      <c r="E219" s="294">
        <v>20</v>
      </c>
      <c r="F219" s="294"/>
      <c r="G219" s="451"/>
      <c r="H219" s="256">
        <f t="shared" si="16"/>
        <v>0</v>
      </c>
    </row>
    <row r="220" spans="1:8" ht="14.25">
      <c r="A220" s="371">
        <f t="shared" si="15"/>
        <v>23.300000000000004</v>
      </c>
      <c r="B220" s="365"/>
      <c r="C220" s="368" t="s">
        <v>86</v>
      </c>
      <c r="D220" s="333" t="s">
        <v>108</v>
      </c>
      <c r="E220" s="294">
        <v>1110</v>
      </c>
      <c r="F220" s="294"/>
      <c r="G220" s="451"/>
      <c r="H220" s="256">
        <f t="shared" si="16"/>
        <v>0</v>
      </c>
    </row>
    <row r="221" spans="1:8" ht="14.25">
      <c r="A221" s="371">
        <f t="shared" si="15"/>
        <v>23.400000000000006</v>
      </c>
      <c r="B221" s="365"/>
      <c r="C221" s="368" t="s">
        <v>89</v>
      </c>
      <c r="D221" s="333" t="s">
        <v>108</v>
      </c>
      <c r="E221" s="294">
        <v>1110</v>
      </c>
      <c r="F221" s="294"/>
      <c r="G221" s="451"/>
      <c r="H221" s="256">
        <f t="shared" si="16"/>
        <v>0</v>
      </c>
    </row>
    <row r="222" spans="1:8" ht="14.25">
      <c r="A222" s="371">
        <f t="shared" si="15"/>
        <v>23.500000000000007</v>
      </c>
      <c r="B222" s="365"/>
      <c r="C222" s="368" t="s">
        <v>91</v>
      </c>
      <c r="D222" s="333" t="s">
        <v>108</v>
      </c>
      <c r="E222" s="294">
        <v>1110</v>
      </c>
      <c r="F222" s="294"/>
      <c r="G222" s="451"/>
      <c r="H222" s="256">
        <f t="shared" si="16"/>
        <v>0</v>
      </c>
    </row>
    <row r="223" spans="1:8" ht="14.25">
      <c r="A223" s="371">
        <f t="shared" si="15"/>
        <v>23.60000000000001</v>
      </c>
      <c r="B223" s="365"/>
      <c r="C223" s="368" t="s">
        <v>93</v>
      </c>
      <c r="D223" s="333" t="s">
        <v>108</v>
      </c>
      <c r="E223" s="294">
        <v>1110</v>
      </c>
      <c r="F223" s="294"/>
      <c r="G223" s="451"/>
      <c r="H223" s="256">
        <f t="shared" si="16"/>
        <v>0</v>
      </c>
    </row>
    <row r="224" spans="1:8" ht="14.25">
      <c r="A224" s="371">
        <f t="shared" si="15"/>
        <v>23.70000000000001</v>
      </c>
      <c r="B224" s="365"/>
      <c r="C224" s="368" t="s">
        <v>95</v>
      </c>
      <c r="D224" s="333" t="s">
        <v>108</v>
      </c>
      <c r="E224" s="294">
        <v>1085</v>
      </c>
      <c r="F224" s="294"/>
      <c r="G224" s="451"/>
      <c r="H224" s="256">
        <f t="shared" si="16"/>
        <v>0</v>
      </c>
    </row>
    <row r="225" spans="1:8" ht="159">
      <c r="A225" s="367">
        <f>A217+1</f>
        <v>24</v>
      </c>
      <c r="B225" s="396" t="s">
        <v>174</v>
      </c>
      <c r="C225" s="368" t="s">
        <v>175</v>
      </c>
      <c r="D225" s="333"/>
      <c r="E225" s="294"/>
      <c r="F225" s="294"/>
      <c r="G225" s="451"/>
      <c r="H225" s="256"/>
    </row>
    <row r="226" spans="1:8" ht="14.25">
      <c r="A226" s="371">
        <f t="shared" si="15"/>
        <v>24.1</v>
      </c>
      <c r="B226" s="372"/>
      <c r="C226" s="368" t="s">
        <v>102</v>
      </c>
      <c r="D226" s="333" t="s">
        <v>108</v>
      </c>
      <c r="E226" s="294">
        <v>55</v>
      </c>
      <c r="F226" s="294"/>
      <c r="G226" s="451"/>
      <c r="H226" s="256">
        <f aca="true" t="shared" si="17" ref="H226:H232">$E226*G226</f>
        <v>0</v>
      </c>
    </row>
    <row r="227" spans="1:8" ht="14.25">
      <c r="A227" s="371">
        <f t="shared" si="15"/>
        <v>24.200000000000003</v>
      </c>
      <c r="B227" s="372"/>
      <c r="C227" s="368" t="s">
        <v>103</v>
      </c>
      <c r="D227" s="333" t="s">
        <v>108</v>
      </c>
      <c r="E227" s="294">
        <v>55</v>
      </c>
      <c r="F227" s="294"/>
      <c r="G227" s="451"/>
      <c r="H227" s="256">
        <f t="shared" si="17"/>
        <v>0</v>
      </c>
    </row>
    <row r="228" spans="1:8" ht="14.25">
      <c r="A228" s="371">
        <f t="shared" si="15"/>
        <v>24.300000000000004</v>
      </c>
      <c r="B228" s="365"/>
      <c r="C228" s="368" t="s">
        <v>86</v>
      </c>
      <c r="D228" s="333" t="s">
        <v>108</v>
      </c>
      <c r="E228" s="294">
        <v>2705</v>
      </c>
      <c r="F228" s="294"/>
      <c r="G228" s="451"/>
      <c r="H228" s="256">
        <f t="shared" si="17"/>
        <v>0</v>
      </c>
    </row>
    <row r="229" spans="1:8" ht="14.25">
      <c r="A229" s="371">
        <f t="shared" si="15"/>
        <v>24.400000000000006</v>
      </c>
      <c r="B229" s="365"/>
      <c r="C229" s="368" t="s">
        <v>89</v>
      </c>
      <c r="D229" s="333" t="s">
        <v>108</v>
      </c>
      <c r="E229" s="294">
        <v>2705</v>
      </c>
      <c r="F229" s="294"/>
      <c r="G229" s="451"/>
      <c r="H229" s="256">
        <f t="shared" si="17"/>
        <v>0</v>
      </c>
    </row>
    <row r="230" spans="1:8" ht="14.25">
      <c r="A230" s="371">
        <f t="shared" si="15"/>
        <v>24.500000000000007</v>
      </c>
      <c r="B230" s="365"/>
      <c r="C230" s="368" t="s">
        <v>91</v>
      </c>
      <c r="D230" s="333" t="s">
        <v>108</v>
      </c>
      <c r="E230" s="294">
        <v>2705</v>
      </c>
      <c r="F230" s="294"/>
      <c r="G230" s="451"/>
      <c r="H230" s="256">
        <f t="shared" si="17"/>
        <v>0</v>
      </c>
    </row>
    <row r="231" spans="1:8" ht="14.25">
      <c r="A231" s="371">
        <f t="shared" si="15"/>
        <v>24.60000000000001</v>
      </c>
      <c r="B231" s="365"/>
      <c r="C231" s="368" t="s">
        <v>93</v>
      </c>
      <c r="D231" s="333" t="s">
        <v>108</v>
      </c>
      <c r="E231" s="294">
        <v>2705</v>
      </c>
      <c r="F231" s="294"/>
      <c r="G231" s="451"/>
      <c r="H231" s="256">
        <f t="shared" si="17"/>
        <v>0</v>
      </c>
    </row>
    <row r="232" spans="1:8" ht="14.25">
      <c r="A232" s="371">
        <f t="shared" si="15"/>
        <v>24.70000000000001</v>
      </c>
      <c r="B232" s="365"/>
      <c r="C232" s="368" t="s">
        <v>95</v>
      </c>
      <c r="D232" s="333" t="s">
        <v>108</v>
      </c>
      <c r="E232" s="294">
        <v>523</v>
      </c>
      <c r="F232" s="294"/>
      <c r="G232" s="451"/>
      <c r="H232" s="256">
        <f t="shared" si="17"/>
        <v>0</v>
      </c>
    </row>
    <row r="233" spans="1:8" ht="117.75">
      <c r="A233" s="367">
        <f>A225+1</f>
        <v>25</v>
      </c>
      <c r="B233" s="372" t="s">
        <v>176</v>
      </c>
      <c r="C233" s="368" t="s">
        <v>177</v>
      </c>
      <c r="D233" s="333"/>
      <c r="E233" s="294"/>
      <c r="F233" s="294"/>
      <c r="G233" s="451"/>
      <c r="H233" s="256"/>
    </row>
    <row r="234" spans="1:8" ht="14.25">
      <c r="A234" s="371">
        <f aca="true" t="shared" si="18" ref="A234:A240">A233+0.1</f>
        <v>25.1</v>
      </c>
      <c r="B234" s="372"/>
      <c r="C234" s="368" t="s">
        <v>102</v>
      </c>
      <c r="D234" s="333" t="s">
        <v>108</v>
      </c>
      <c r="E234" s="294">
        <v>20</v>
      </c>
      <c r="F234" s="294"/>
      <c r="G234" s="451"/>
      <c r="H234" s="256">
        <f aca="true" t="shared" si="19" ref="H234:H241">$E234*G234</f>
        <v>0</v>
      </c>
    </row>
    <row r="235" spans="1:8" ht="14.25">
      <c r="A235" s="371">
        <f t="shared" si="18"/>
        <v>25.200000000000003</v>
      </c>
      <c r="B235" s="372"/>
      <c r="C235" s="368" t="s">
        <v>103</v>
      </c>
      <c r="D235" s="333" t="s">
        <v>108</v>
      </c>
      <c r="E235" s="294">
        <v>20</v>
      </c>
      <c r="F235" s="294"/>
      <c r="G235" s="451"/>
      <c r="H235" s="256">
        <f t="shared" si="19"/>
        <v>0</v>
      </c>
    </row>
    <row r="236" spans="1:8" ht="14.25">
      <c r="A236" s="371">
        <f t="shared" si="18"/>
        <v>25.300000000000004</v>
      </c>
      <c r="B236" s="365"/>
      <c r="C236" s="368" t="s">
        <v>86</v>
      </c>
      <c r="D236" s="333" t="s">
        <v>108</v>
      </c>
      <c r="E236" s="294">
        <v>1110</v>
      </c>
      <c r="F236" s="294"/>
      <c r="G236" s="451"/>
      <c r="H236" s="256">
        <f t="shared" si="19"/>
        <v>0</v>
      </c>
    </row>
    <row r="237" spans="1:8" ht="14.25">
      <c r="A237" s="371">
        <f t="shared" si="18"/>
        <v>25.400000000000006</v>
      </c>
      <c r="B237" s="365"/>
      <c r="C237" s="368" t="s">
        <v>89</v>
      </c>
      <c r="D237" s="333" t="s">
        <v>108</v>
      </c>
      <c r="E237" s="294">
        <v>1110</v>
      </c>
      <c r="F237" s="294"/>
      <c r="G237" s="451"/>
      <c r="H237" s="256">
        <f t="shared" si="19"/>
        <v>0</v>
      </c>
    </row>
    <row r="238" spans="1:8" ht="14.25">
      <c r="A238" s="371">
        <f t="shared" si="18"/>
        <v>25.500000000000007</v>
      </c>
      <c r="B238" s="365"/>
      <c r="C238" s="368" t="s">
        <v>91</v>
      </c>
      <c r="D238" s="333" t="s">
        <v>108</v>
      </c>
      <c r="E238" s="294">
        <v>1110</v>
      </c>
      <c r="F238" s="294"/>
      <c r="G238" s="451"/>
      <c r="H238" s="256">
        <f t="shared" si="19"/>
        <v>0</v>
      </c>
    </row>
    <row r="239" spans="1:8" ht="14.25">
      <c r="A239" s="371">
        <f t="shared" si="18"/>
        <v>25.60000000000001</v>
      </c>
      <c r="B239" s="365"/>
      <c r="C239" s="368" t="s">
        <v>93</v>
      </c>
      <c r="D239" s="333" t="s">
        <v>108</v>
      </c>
      <c r="E239" s="294">
        <v>1110</v>
      </c>
      <c r="F239" s="294"/>
      <c r="G239" s="451"/>
      <c r="H239" s="256">
        <f t="shared" si="19"/>
        <v>0</v>
      </c>
    </row>
    <row r="240" spans="1:8" ht="14.25">
      <c r="A240" s="371">
        <f t="shared" si="18"/>
        <v>25.70000000000001</v>
      </c>
      <c r="B240" s="365"/>
      <c r="C240" s="368" t="s">
        <v>95</v>
      </c>
      <c r="D240" s="333" t="s">
        <v>108</v>
      </c>
      <c r="E240" s="294">
        <v>836</v>
      </c>
      <c r="F240" s="294"/>
      <c r="G240" s="451"/>
      <c r="H240" s="256">
        <f t="shared" si="19"/>
        <v>0</v>
      </c>
    </row>
    <row r="241" spans="1:8" ht="101.25">
      <c r="A241" s="367">
        <f>A233+1</f>
        <v>26</v>
      </c>
      <c r="B241" s="372" t="s">
        <v>157</v>
      </c>
      <c r="C241" s="368" t="s">
        <v>178</v>
      </c>
      <c r="D241" s="333" t="s">
        <v>108</v>
      </c>
      <c r="E241" s="294">
        <v>2800</v>
      </c>
      <c r="F241" s="294"/>
      <c r="G241" s="451"/>
      <c r="H241" s="256">
        <f t="shared" si="19"/>
        <v>0</v>
      </c>
    </row>
    <row r="242" spans="1:8" ht="59.25">
      <c r="A242" s="367">
        <f>A241+1</f>
        <v>27</v>
      </c>
      <c r="B242" s="372" t="s">
        <v>179</v>
      </c>
      <c r="C242" s="381" t="s">
        <v>180</v>
      </c>
      <c r="D242" s="333"/>
      <c r="E242" s="294"/>
      <c r="F242" s="294"/>
      <c r="G242" s="451"/>
      <c r="H242" s="256"/>
    </row>
    <row r="243" spans="1:8" ht="14.25">
      <c r="A243" s="371">
        <f>A242+0.1</f>
        <v>27.1</v>
      </c>
      <c r="B243" s="365"/>
      <c r="C243" s="368" t="s">
        <v>95</v>
      </c>
      <c r="D243" s="333" t="s">
        <v>108</v>
      </c>
      <c r="E243" s="294">
        <v>250</v>
      </c>
      <c r="F243" s="294"/>
      <c r="G243" s="451"/>
      <c r="H243" s="256">
        <f>$E243*G243</f>
        <v>0</v>
      </c>
    </row>
    <row r="244" spans="1:8" ht="74.25">
      <c r="A244" s="397">
        <f>A242+1</f>
        <v>28</v>
      </c>
      <c r="B244" s="372" t="s">
        <v>181</v>
      </c>
      <c r="C244" s="368" t="s">
        <v>182</v>
      </c>
      <c r="D244" s="333" t="s">
        <v>108</v>
      </c>
      <c r="E244" s="294">
        <v>370</v>
      </c>
      <c r="F244" s="294"/>
      <c r="G244" s="451"/>
      <c r="H244" s="256">
        <f>$E244*G244</f>
        <v>0</v>
      </c>
    </row>
    <row r="245" spans="1:8" ht="14.25">
      <c r="A245" s="340"/>
      <c r="B245" s="365"/>
      <c r="C245" s="368"/>
      <c r="D245" s="333"/>
      <c r="E245" s="294"/>
      <c r="F245" s="294"/>
      <c r="G245" s="451"/>
      <c r="H245" s="256"/>
    </row>
    <row r="246" spans="1:8" ht="15">
      <c r="A246" s="297"/>
      <c r="B246" s="374"/>
      <c r="C246" s="298" t="s">
        <v>183</v>
      </c>
      <c r="D246" s="298"/>
      <c r="E246" s="299"/>
      <c r="F246" s="300"/>
      <c r="G246" s="451"/>
      <c r="H246" s="263">
        <f>SUM(H193:H245)</f>
        <v>0</v>
      </c>
    </row>
    <row r="247" spans="1:8" ht="15">
      <c r="A247" s="375"/>
      <c r="B247" s="335"/>
      <c r="C247" s="366"/>
      <c r="D247" s="333"/>
      <c r="E247" s="294"/>
      <c r="F247" s="344"/>
      <c r="G247" s="451"/>
      <c r="H247" s="376"/>
    </row>
    <row r="248" spans="1:8" ht="15">
      <c r="A248" s="347" t="s">
        <v>30</v>
      </c>
      <c r="B248" s="335"/>
      <c r="C248" s="366" t="s">
        <v>31</v>
      </c>
      <c r="D248" s="333"/>
      <c r="E248" s="294"/>
      <c r="F248" s="294"/>
      <c r="G248" s="451"/>
      <c r="H248" s="256"/>
    </row>
    <row r="249" spans="1:8" ht="186.75">
      <c r="A249" s="367">
        <f>A244+1</f>
        <v>29</v>
      </c>
      <c r="B249" s="372" t="s">
        <v>184</v>
      </c>
      <c r="C249" s="398" t="s">
        <v>185</v>
      </c>
      <c r="D249" s="337"/>
      <c r="E249" s="294"/>
      <c r="F249" s="294"/>
      <c r="G249" s="451"/>
      <c r="H249" s="256"/>
    </row>
    <row r="250" spans="1:8" ht="199.5">
      <c r="A250" s="367"/>
      <c r="B250" s="372"/>
      <c r="C250" s="398" t="s">
        <v>186</v>
      </c>
      <c r="D250" s="337"/>
      <c r="E250" s="294"/>
      <c r="F250" s="294"/>
      <c r="G250" s="451"/>
      <c r="H250" s="256"/>
    </row>
    <row r="251" spans="1:8" ht="14.25">
      <c r="A251" s="371">
        <f>A249+0.1</f>
        <v>29.1</v>
      </c>
      <c r="B251" s="365"/>
      <c r="C251" s="368" t="s">
        <v>102</v>
      </c>
      <c r="D251" s="333" t="s">
        <v>108</v>
      </c>
      <c r="E251" s="294">
        <v>5</v>
      </c>
      <c r="F251" s="294"/>
      <c r="G251" s="451"/>
      <c r="H251" s="256">
        <f aca="true" t="shared" si="20" ref="H251:H257">$E251*G251</f>
        <v>0</v>
      </c>
    </row>
    <row r="252" spans="1:8" ht="14.25">
      <c r="A252" s="371">
        <f aca="true" t="shared" si="21" ref="A252:A257">A251+0.1</f>
        <v>29.200000000000003</v>
      </c>
      <c r="B252" s="365"/>
      <c r="C252" s="368" t="s">
        <v>103</v>
      </c>
      <c r="D252" s="333" t="s">
        <v>108</v>
      </c>
      <c r="E252" s="294">
        <v>5</v>
      </c>
      <c r="F252" s="294"/>
      <c r="G252" s="451"/>
      <c r="H252" s="256">
        <f t="shared" si="20"/>
        <v>0</v>
      </c>
    </row>
    <row r="253" spans="1:8" ht="14.25">
      <c r="A253" s="371">
        <f t="shared" si="21"/>
        <v>29.300000000000004</v>
      </c>
      <c r="B253" s="365"/>
      <c r="C253" s="368" t="s">
        <v>86</v>
      </c>
      <c r="D253" s="333" t="s">
        <v>108</v>
      </c>
      <c r="E253" s="294">
        <v>205</v>
      </c>
      <c r="F253" s="294"/>
      <c r="G253" s="451"/>
      <c r="H253" s="256">
        <f t="shared" si="20"/>
        <v>0</v>
      </c>
    </row>
    <row r="254" spans="1:8" ht="14.25">
      <c r="A254" s="371">
        <f t="shared" si="21"/>
        <v>29.400000000000006</v>
      </c>
      <c r="B254" s="365"/>
      <c r="C254" s="368" t="s">
        <v>89</v>
      </c>
      <c r="D254" s="333" t="s">
        <v>108</v>
      </c>
      <c r="E254" s="294">
        <v>205</v>
      </c>
      <c r="F254" s="294"/>
      <c r="G254" s="451"/>
      <c r="H254" s="256">
        <f t="shared" si="20"/>
        <v>0</v>
      </c>
    </row>
    <row r="255" spans="1:8" ht="14.25">
      <c r="A255" s="371">
        <f t="shared" si="21"/>
        <v>29.500000000000007</v>
      </c>
      <c r="B255" s="365"/>
      <c r="C255" s="368" t="s">
        <v>91</v>
      </c>
      <c r="D255" s="333" t="s">
        <v>108</v>
      </c>
      <c r="E255" s="294">
        <v>205</v>
      </c>
      <c r="F255" s="294"/>
      <c r="G255" s="451"/>
      <c r="H255" s="256">
        <f t="shared" si="20"/>
        <v>0</v>
      </c>
    </row>
    <row r="256" spans="1:8" ht="14.25">
      <c r="A256" s="371">
        <f t="shared" si="21"/>
        <v>29.60000000000001</v>
      </c>
      <c r="B256" s="365"/>
      <c r="C256" s="368" t="s">
        <v>93</v>
      </c>
      <c r="D256" s="333" t="s">
        <v>108</v>
      </c>
      <c r="E256" s="294">
        <v>205</v>
      </c>
      <c r="F256" s="294"/>
      <c r="G256" s="451"/>
      <c r="H256" s="256">
        <f t="shared" si="20"/>
        <v>0</v>
      </c>
    </row>
    <row r="257" spans="1:8" ht="14.25">
      <c r="A257" s="371">
        <f t="shared" si="21"/>
        <v>29.70000000000001</v>
      </c>
      <c r="B257" s="365"/>
      <c r="C257" s="368" t="s">
        <v>95</v>
      </c>
      <c r="D257" s="333" t="s">
        <v>108</v>
      </c>
      <c r="E257" s="294">
        <v>50</v>
      </c>
      <c r="F257" s="294"/>
      <c r="G257" s="451"/>
      <c r="H257" s="256">
        <f t="shared" si="20"/>
        <v>0</v>
      </c>
    </row>
    <row r="258" spans="1:8" s="335" customFormat="1" ht="186.75">
      <c r="A258" s="367">
        <f>A249+1</f>
        <v>30</v>
      </c>
      <c r="B258" s="383" t="s">
        <v>187</v>
      </c>
      <c r="C258" s="384" t="s">
        <v>188</v>
      </c>
      <c r="D258" s="337"/>
      <c r="E258" s="294"/>
      <c r="F258" s="294"/>
      <c r="G258" s="451"/>
      <c r="H258" s="256"/>
    </row>
    <row r="259" spans="1:8" ht="99.75">
      <c r="A259" s="367"/>
      <c r="B259" s="383"/>
      <c r="C259" s="384" t="s">
        <v>189</v>
      </c>
      <c r="D259" s="337"/>
      <c r="E259" s="294"/>
      <c r="F259" s="294"/>
      <c r="G259" s="451"/>
      <c r="H259" s="256"/>
    </row>
    <row r="260" spans="1:8" ht="14.25">
      <c r="A260" s="371">
        <f>A258+0.1</f>
        <v>30.1</v>
      </c>
      <c r="B260" s="365"/>
      <c r="C260" s="368" t="s">
        <v>86</v>
      </c>
      <c r="D260" s="333" t="s">
        <v>108</v>
      </c>
      <c r="E260" s="294">
        <v>425</v>
      </c>
      <c r="F260" s="294"/>
      <c r="G260" s="451"/>
      <c r="H260" s="256">
        <f>$E260*G260</f>
        <v>0</v>
      </c>
    </row>
    <row r="261" spans="1:8" ht="14.25">
      <c r="A261" s="371">
        <f>A260+0.1</f>
        <v>30.200000000000003</v>
      </c>
      <c r="B261" s="365"/>
      <c r="C261" s="368" t="s">
        <v>89</v>
      </c>
      <c r="D261" s="333" t="s">
        <v>108</v>
      </c>
      <c r="E261" s="294">
        <v>425</v>
      </c>
      <c r="F261" s="294"/>
      <c r="G261" s="451"/>
      <c r="H261" s="256">
        <f>$E261*G261</f>
        <v>0</v>
      </c>
    </row>
    <row r="262" spans="1:8" ht="14.25">
      <c r="A262" s="371">
        <f>A261+0.1</f>
        <v>30.300000000000004</v>
      </c>
      <c r="B262" s="365"/>
      <c r="C262" s="368" t="s">
        <v>91</v>
      </c>
      <c r="D262" s="333" t="s">
        <v>108</v>
      </c>
      <c r="E262" s="294">
        <v>425</v>
      </c>
      <c r="F262" s="294"/>
      <c r="G262" s="451"/>
      <c r="H262" s="256">
        <f>$E262*G262</f>
        <v>0</v>
      </c>
    </row>
    <row r="263" spans="1:8" ht="14.25">
      <c r="A263" s="371">
        <f>A262+0.1</f>
        <v>30.400000000000006</v>
      </c>
      <c r="B263" s="365"/>
      <c r="C263" s="368" t="s">
        <v>93</v>
      </c>
      <c r="D263" s="333" t="s">
        <v>108</v>
      </c>
      <c r="E263" s="294">
        <v>425</v>
      </c>
      <c r="F263" s="294"/>
      <c r="G263" s="451"/>
      <c r="H263" s="256">
        <f>$E263*G263</f>
        <v>0</v>
      </c>
    </row>
    <row r="264" spans="1:8" ht="186.75">
      <c r="A264" s="367">
        <f>A258+1</f>
        <v>31</v>
      </c>
      <c r="B264" s="383" t="s">
        <v>187</v>
      </c>
      <c r="C264" s="384" t="s">
        <v>190</v>
      </c>
      <c r="D264" s="337"/>
      <c r="E264" s="294"/>
      <c r="F264" s="294"/>
      <c r="G264" s="451"/>
      <c r="H264" s="256"/>
    </row>
    <row r="265" spans="1:8" ht="99.75">
      <c r="A265" s="367"/>
      <c r="B265" s="383"/>
      <c r="C265" s="384" t="s">
        <v>189</v>
      </c>
      <c r="D265" s="337"/>
      <c r="E265" s="294"/>
      <c r="F265" s="294"/>
      <c r="G265" s="451"/>
      <c r="H265" s="256"/>
    </row>
    <row r="266" spans="1:8" ht="14.25">
      <c r="A266" s="371">
        <f>A264+0.1</f>
        <v>31.1</v>
      </c>
      <c r="B266" s="365"/>
      <c r="C266" s="368" t="s">
        <v>86</v>
      </c>
      <c r="D266" s="333" t="s">
        <v>108</v>
      </c>
      <c r="E266" s="294">
        <v>15</v>
      </c>
      <c r="F266" s="294"/>
      <c r="G266" s="451"/>
      <c r="H266" s="256">
        <f>$E266*G266</f>
        <v>0</v>
      </c>
    </row>
    <row r="267" spans="1:8" ht="14.25">
      <c r="A267" s="371">
        <f>A266+0.1</f>
        <v>31.200000000000003</v>
      </c>
      <c r="B267" s="365"/>
      <c r="C267" s="368" t="s">
        <v>89</v>
      </c>
      <c r="D267" s="333" t="s">
        <v>108</v>
      </c>
      <c r="E267" s="294">
        <v>15</v>
      </c>
      <c r="F267" s="294"/>
      <c r="G267" s="451"/>
      <c r="H267" s="256">
        <f>$E267*G267</f>
        <v>0</v>
      </c>
    </row>
    <row r="268" spans="1:8" ht="14.25">
      <c r="A268" s="371">
        <f>A267+0.1</f>
        <v>31.300000000000004</v>
      </c>
      <c r="B268" s="365"/>
      <c r="C268" s="368" t="s">
        <v>91</v>
      </c>
      <c r="D268" s="333" t="s">
        <v>108</v>
      </c>
      <c r="E268" s="294">
        <v>15</v>
      </c>
      <c r="F268" s="294"/>
      <c r="G268" s="451"/>
      <c r="H268" s="256">
        <f>$E268*G268</f>
        <v>0</v>
      </c>
    </row>
    <row r="269" spans="1:8" ht="14.25">
      <c r="A269" s="371">
        <f>A268+0.1</f>
        <v>31.400000000000006</v>
      </c>
      <c r="B269" s="365"/>
      <c r="C269" s="368" t="s">
        <v>93</v>
      </c>
      <c r="D269" s="333" t="s">
        <v>108</v>
      </c>
      <c r="E269" s="294">
        <v>15</v>
      </c>
      <c r="F269" s="294"/>
      <c r="G269" s="451"/>
      <c r="H269" s="256">
        <f>$E269*G269</f>
        <v>0</v>
      </c>
    </row>
    <row r="270" spans="1:8" ht="102.75">
      <c r="A270" s="367">
        <f>A264+1</f>
        <v>32</v>
      </c>
      <c r="B270" s="372" t="s">
        <v>184</v>
      </c>
      <c r="C270" s="398" t="s">
        <v>191</v>
      </c>
      <c r="D270" s="337"/>
      <c r="E270" s="294"/>
      <c r="F270" s="294"/>
      <c r="G270" s="451"/>
      <c r="H270" s="256"/>
    </row>
    <row r="271" spans="1:8" ht="85.5">
      <c r="A271" s="367"/>
      <c r="B271" s="372"/>
      <c r="C271" s="398" t="s">
        <v>192</v>
      </c>
      <c r="D271" s="337"/>
      <c r="E271" s="294"/>
      <c r="F271" s="294"/>
      <c r="G271" s="451"/>
      <c r="H271" s="256"/>
    </row>
    <row r="272" spans="1:8" ht="14.25">
      <c r="A272" s="371">
        <f>A270+0.1</f>
        <v>32.1</v>
      </c>
      <c r="B272" s="365"/>
      <c r="C272" s="368" t="s">
        <v>86</v>
      </c>
      <c r="D272" s="333" t="s">
        <v>108</v>
      </c>
      <c r="E272" s="294">
        <v>80</v>
      </c>
      <c r="F272" s="294"/>
      <c r="G272" s="451"/>
      <c r="H272" s="256">
        <f>$E272*G272</f>
        <v>0</v>
      </c>
    </row>
    <row r="273" spans="1:8" ht="14.25">
      <c r="A273" s="371">
        <f>A272+0.1</f>
        <v>32.2</v>
      </c>
      <c r="B273" s="365"/>
      <c r="C273" s="368" t="s">
        <v>89</v>
      </c>
      <c r="D273" s="333" t="s">
        <v>108</v>
      </c>
      <c r="E273" s="294">
        <v>80</v>
      </c>
      <c r="F273" s="294"/>
      <c r="G273" s="451"/>
      <c r="H273" s="256">
        <f>$E273*G273</f>
        <v>0</v>
      </c>
    </row>
    <row r="274" spans="1:8" ht="14.25">
      <c r="A274" s="371">
        <f>A273+0.1</f>
        <v>32.300000000000004</v>
      </c>
      <c r="B274" s="365"/>
      <c r="C274" s="368" t="s">
        <v>91</v>
      </c>
      <c r="D274" s="333" t="s">
        <v>108</v>
      </c>
      <c r="E274" s="294">
        <v>80</v>
      </c>
      <c r="F274" s="294"/>
      <c r="G274" s="451"/>
      <c r="H274" s="256">
        <f>$E274*G274</f>
        <v>0</v>
      </c>
    </row>
    <row r="275" spans="1:8" ht="14.25">
      <c r="A275" s="371">
        <f>A274+0.1</f>
        <v>32.400000000000006</v>
      </c>
      <c r="B275" s="365"/>
      <c r="C275" s="368" t="s">
        <v>93</v>
      </c>
      <c r="D275" s="333" t="s">
        <v>108</v>
      </c>
      <c r="E275" s="294">
        <v>80</v>
      </c>
      <c r="F275" s="294"/>
      <c r="G275" s="451"/>
      <c r="H275" s="256">
        <f>$E275*G275</f>
        <v>0</v>
      </c>
    </row>
    <row r="276" spans="1:8" ht="200.25">
      <c r="A276" s="367">
        <f>A270+1</f>
        <v>33</v>
      </c>
      <c r="B276" s="365" t="s">
        <v>193</v>
      </c>
      <c r="C276" s="384" t="s">
        <v>194</v>
      </c>
      <c r="D276" s="333"/>
      <c r="E276" s="294"/>
      <c r="F276" s="294"/>
      <c r="G276" s="451"/>
      <c r="H276" s="256"/>
    </row>
    <row r="277" spans="1:8" ht="71.25">
      <c r="A277" s="367"/>
      <c r="B277" s="365"/>
      <c r="C277" s="384" t="s">
        <v>195</v>
      </c>
      <c r="D277" s="333"/>
      <c r="E277" s="294"/>
      <c r="F277" s="294"/>
      <c r="G277" s="451"/>
      <c r="H277" s="256"/>
    </row>
    <row r="278" spans="1:8" ht="14.25">
      <c r="A278" s="371">
        <f>A276+0.1</f>
        <v>33.1</v>
      </c>
      <c r="B278" s="365"/>
      <c r="C278" s="368" t="s">
        <v>86</v>
      </c>
      <c r="D278" s="333" t="s">
        <v>108</v>
      </c>
      <c r="E278" s="294">
        <v>115</v>
      </c>
      <c r="F278" s="294"/>
      <c r="G278" s="451"/>
      <c r="H278" s="256">
        <f>$E278*G278</f>
        <v>0</v>
      </c>
    </row>
    <row r="279" spans="1:8" ht="14.25">
      <c r="A279" s="371">
        <f>A278+0.1</f>
        <v>33.2</v>
      </c>
      <c r="B279" s="365"/>
      <c r="C279" s="368" t="s">
        <v>89</v>
      </c>
      <c r="D279" s="333" t="s">
        <v>108</v>
      </c>
      <c r="E279" s="294">
        <v>115</v>
      </c>
      <c r="F279" s="294"/>
      <c r="G279" s="451"/>
      <c r="H279" s="256">
        <f>$E279*G279</f>
        <v>0</v>
      </c>
    </row>
    <row r="280" spans="1:8" ht="14.25">
      <c r="A280" s="371">
        <f>A279+0.1</f>
        <v>33.300000000000004</v>
      </c>
      <c r="B280" s="365"/>
      <c r="C280" s="368" t="s">
        <v>91</v>
      </c>
      <c r="D280" s="333" t="s">
        <v>108</v>
      </c>
      <c r="E280" s="294">
        <v>115</v>
      </c>
      <c r="F280" s="294"/>
      <c r="G280" s="451"/>
      <c r="H280" s="256">
        <f>$E280*G280</f>
        <v>0</v>
      </c>
    </row>
    <row r="281" spans="1:8" ht="14.25">
      <c r="A281" s="371">
        <f>A280+0.1</f>
        <v>33.400000000000006</v>
      </c>
      <c r="B281" s="365"/>
      <c r="C281" s="368" t="s">
        <v>93</v>
      </c>
      <c r="D281" s="333" t="s">
        <v>108</v>
      </c>
      <c r="E281" s="294">
        <v>115</v>
      </c>
      <c r="F281" s="294"/>
      <c r="G281" s="451"/>
      <c r="H281" s="256">
        <f>$E281*G281</f>
        <v>0</v>
      </c>
    </row>
    <row r="282" spans="1:8" ht="232.5">
      <c r="A282" s="367">
        <f>A276+1</f>
        <v>34</v>
      </c>
      <c r="B282" s="383" t="s">
        <v>196</v>
      </c>
      <c r="C282" s="399" t="s">
        <v>197</v>
      </c>
      <c r="D282" s="333"/>
      <c r="E282" s="294"/>
      <c r="F282" s="294"/>
      <c r="G282" s="451"/>
      <c r="H282" s="256"/>
    </row>
    <row r="283" spans="1:8" ht="71.25">
      <c r="A283" s="367"/>
      <c r="B283" s="365"/>
      <c r="C283" s="398" t="s">
        <v>195</v>
      </c>
      <c r="D283" s="333"/>
      <c r="E283" s="294"/>
      <c r="F283" s="294"/>
      <c r="G283" s="451"/>
      <c r="H283" s="256"/>
    </row>
    <row r="284" spans="1:8" ht="14.25">
      <c r="A284" s="371">
        <f>A282+0.1</f>
        <v>34.1</v>
      </c>
      <c r="B284" s="365"/>
      <c r="C284" s="368" t="s">
        <v>86</v>
      </c>
      <c r="D284" s="333" t="s">
        <v>108</v>
      </c>
      <c r="E284" s="294">
        <v>355</v>
      </c>
      <c r="F284" s="294"/>
      <c r="G284" s="451"/>
      <c r="H284" s="256">
        <f>$E284*G284</f>
        <v>0</v>
      </c>
    </row>
    <row r="285" spans="1:8" ht="14.25">
      <c r="A285" s="371">
        <f>A284+0.1</f>
        <v>34.2</v>
      </c>
      <c r="B285" s="365"/>
      <c r="C285" s="368" t="s">
        <v>89</v>
      </c>
      <c r="D285" s="333" t="s">
        <v>108</v>
      </c>
      <c r="E285" s="294">
        <v>355</v>
      </c>
      <c r="F285" s="294"/>
      <c r="G285" s="451"/>
      <c r="H285" s="256">
        <f>$E285*G285</f>
        <v>0</v>
      </c>
    </row>
    <row r="286" spans="1:8" ht="14.25">
      <c r="A286" s="371">
        <f>A285+0.1</f>
        <v>34.300000000000004</v>
      </c>
      <c r="B286" s="365"/>
      <c r="C286" s="368" t="s">
        <v>91</v>
      </c>
      <c r="D286" s="333" t="s">
        <v>108</v>
      </c>
      <c r="E286" s="294">
        <v>355</v>
      </c>
      <c r="F286" s="294"/>
      <c r="G286" s="451"/>
      <c r="H286" s="256">
        <f>$E286*G286</f>
        <v>0</v>
      </c>
    </row>
    <row r="287" spans="1:8" ht="14.25">
      <c r="A287" s="371">
        <f>A286+0.1</f>
        <v>34.400000000000006</v>
      </c>
      <c r="B287" s="365"/>
      <c r="C287" s="368" t="s">
        <v>93</v>
      </c>
      <c r="D287" s="333" t="s">
        <v>108</v>
      </c>
      <c r="E287" s="294">
        <v>355</v>
      </c>
      <c r="F287" s="294"/>
      <c r="G287" s="451"/>
      <c r="H287" s="256">
        <f>$E287*G287</f>
        <v>0</v>
      </c>
    </row>
    <row r="288" spans="1:8" ht="14.25">
      <c r="A288" s="371">
        <f>A287+0.1</f>
        <v>34.50000000000001</v>
      </c>
      <c r="B288" s="365"/>
      <c r="C288" s="368" t="s">
        <v>95</v>
      </c>
      <c r="D288" s="333" t="s">
        <v>108</v>
      </c>
      <c r="E288" s="294">
        <v>15</v>
      </c>
      <c r="F288" s="294"/>
      <c r="G288" s="451"/>
      <c r="H288" s="256">
        <f>$E288*G288</f>
        <v>0</v>
      </c>
    </row>
    <row r="289" spans="1:8" ht="159">
      <c r="A289" s="367">
        <f>A282+1</f>
        <v>35</v>
      </c>
      <c r="B289" s="383" t="s">
        <v>198</v>
      </c>
      <c r="C289" s="368" t="s">
        <v>199</v>
      </c>
      <c r="D289" s="333"/>
      <c r="E289" s="294"/>
      <c r="F289" s="294"/>
      <c r="G289" s="451"/>
      <c r="H289" s="256"/>
    </row>
    <row r="290" spans="1:8" ht="28.5">
      <c r="A290" s="371"/>
      <c r="B290" s="365"/>
      <c r="C290" s="368" t="s">
        <v>200</v>
      </c>
      <c r="D290" s="333"/>
      <c r="E290" s="294"/>
      <c r="F290" s="294"/>
      <c r="G290" s="451"/>
      <c r="H290" s="256"/>
    </row>
    <row r="291" spans="1:8" ht="14.25">
      <c r="A291" s="371">
        <f>A289+0.1</f>
        <v>35.1</v>
      </c>
      <c r="B291" s="365"/>
      <c r="C291" s="368" t="s">
        <v>102</v>
      </c>
      <c r="D291" s="333" t="s">
        <v>108</v>
      </c>
      <c r="E291" s="294">
        <v>3</v>
      </c>
      <c r="F291" s="294"/>
      <c r="G291" s="451"/>
      <c r="H291" s="256">
        <f aca="true" t="shared" si="22" ref="H291:H296">$E291*G291</f>
        <v>0</v>
      </c>
    </row>
    <row r="292" spans="1:8" ht="14.25">
      <c r="A292" s="371">
        <f>A291+0.1</f>
        <v>35.2</v>
      </c>
      <c r="B292" s="365"/>
      <c r="C292" s="368" t="s">
        <v>103</v>
      </c>
      <c r="D292" s="333" t="s">
        <v>108</v>
      </c>
      <c r="E292" s="294">
        <v>3</v>
      </c>
      <c r="F292" s="294"/>
      <c r="G292" s="451"/>
      <c r="H292" s="256">
        <f t="shared" si="22"/>
        <v>0</v>
      </c>
    </row>
    <row r="293" spans="1:8" ht="14.25">
      <c r="A293" s="371">
        <f>A292+0.1</f>
        <v>35.300000000000004</v>
      </c>
      <c r="B293" s="365"/>
      <c r="C293" s="368" t="s">
        <v>86</v>
      </c>
      <c r="D293" s="333" t="s">
        <v>108</v>
      </c>
      <c r="E293" s="294">
        <v>170</v>
      </c>
      <c r="F293" s="294"/>
      <c r="G293" s="451"/>
      <c r="H293" s="256">
        <f t="shared" si="22"/>
        <v>0</v>
      </c>
    </row>
    <row r="294" spans="1:8" ht="14.25">
      <c r="A294" s="371">
        <f>A293+0.1</f>
        <v>35.400000000000006</v>
      </c>
      <c r="B294" s="365"/>
      <c r="C294" s="368" t="s">
        <v>89</v>
      </c>
      <c r="D294" s="333" t="s">
        <v>108</v>
      </c>
      <c r="E294" s="294">
        <v>170</v>
      </c>
      <c r="F294" s="294"/>
      <c r="G294" s="451"/>
      <c r="H294" s="256">
        <f t="shared" si="22"/>
        <v>0</v>
      </c>
    </row>
    <row r="295" spans="1:8" ht="14.25">
      <c r="A295" s="371">
        <f>A294+0.1</f>
        <v>35.50000000000001</v>
      </c>
      <c r="B295" s="365"/>
      <c r="C295" s="368" t="s">
        <v>91</v>
      </c>
      <c r="D295" s="333" t="s">
        <v>108</v>
      </c>
      <c r="E295" s="294">
        <v>170</v>
      </c>
      <c r="F295" s="294"/>
      <c r="G295" s="451"/>
      <c r="H295" s="256">
        <f t="shared" si="22"/>
        <v>0</v>
      </c>
    </row>
    <row r="296" spans="1:8" ht="14.25">
      <c r="A296" s="371">
        <f>A295+0.1</f>
        <v>35.60000000000001</v>
      </c>
      <c r="B296" s="365"/>
      <c r="C296" s="368" t="s">
        <v>93</v>
      </c>
      <c r="D296" s="333" t="s">
        <v>108</v>
      </c>
      <c r="E296" s="294">
        <v>170</v>
      </c>
      <c r="F296" s="294"/>
      <c r="G296" s="451"/>
      <c r="H296" s="256">
        <f t="shared" si="22"/>
        <v>0</v>
      </c>
    </row>
    <row r="297" spans="1:8" ht="189.75">
      <c r="A297" s="367">
        <f>A289+1</f>
        <v>36</v>
      </c>
      <c r="B297" s="383" t="s">
        <v>198</v>
      </c>
      <c r="C297" s="381" t="s">
        <v>201</v>
      </c>
      <c r="D297" s="333"/>
      <c r="E297" s="294"/>
      <c r="F297" s="294"/>
      <c r="G297" s="451"/>
      <c r="H297" s="256"/>
    </row>
    <row r="298" spans="1:8" ht="14.25">
      <c r="A298" s="371">
        <f aca="true" t="shared" si="23" ref="A298:A303">A297+0.1</f>
        <v>36.1</v>
      </c>
      <c r="B298" s="365"/>
      <c r="C298" s="368" t="s">
        <v>102</v>
      </c>
      <c r="D298" s="333" t="s">
        <v>108</v>
      </c>
      <c r="E298" s="294">
        <v>20</v>
      </c>
      <c r="F298" s="294"/>
      <c r="G298" s="451"/>
      <c r="H298" s="256">
        <f aca="true" t="shared" si="24" ref="H298:H303">$E298*G298</f>
        <v>0</v>
      </c>
    </row>
    <row r="299" spans="1:8" ht="14.25">
      <c r="A299" s="371">
        <f t="shared" si="23"/>
        <v>36.2</v>
      </c>
      <c r="B299" s="365"/>
      <c r="C299" s="368" t="s">
        <v>103</v>
      </c>
      <c r="D299" s="333" t="s">
        <v>108</v>
      </c>
      <c r="E299" s="294">
        <v>20</v>
      </c>
      <c r="F299" s="294"/>
      <c r="G299" s="451"/>
      <c r="H299" s="256">
        <f t="shared" si="24"/>
        <v>0</v>
      </c>
    </row>
    <row r="300" spans="1:8" ht="14.25">
      <c r="A300" s="371">
        <f t="shared" si="23"/>
        <v>36.300000000000004</v>
      </c>
      <c r="B300" s="365"/>
      <c r="C300" s="368" t="s">
        <v>86</v>
      </c>
      <c r="D300" s="333" t="s">
        <v>108</v>
      </c>
      <c r="E300" s="294">
        <v>20</v>
      </c>
      <c r="F300" s="294"/>
      <c r="G300" s="451"/>
      <c r="H300" s="256">
        <f t="shared" si="24"/>
        <v>0</v>
      </c>
    </row>
    <row r="301" spans="1:8" ht="14.25">
      <c r="A301" s="371">
        <f t="shared" si="23"/>
        <v>36.400000000000006</v>
      </c>
      <c r="B301" s="365"/>
      <c r="C301" s="368" t="s">
        <v>89</v>
      </c>
      <c r="D301" s="333" t="s">
        <v>108</v>
      </c>
      <c r="E301" s="294">
        <v>20</v>
      </c>
      <c r="F301" s="294"/>
      <c r="G301" s="451"/>
      <c r="H301" s="256">
        <f t="shared" si="24"/>
        <v>0</v>
      </c>
    </row>
    <row r="302" spans="1:8" ht="14.25">
      <c r="A302" s="371">
        <f t="shared" si="23"/>
        <v>36.50000000000001</v>
      </c>
      <c r="B302" s="365"/>
      <c r="C302" s="368" t="s">
        <v>91</v>
      </c>
      <c r="D302" s="333" t="s">
        <v>108</v>
      </c>
      <c r="E302" s="294">
        <v>20</v>
      </c>
      <c r="F302" s="294"/>
      <c r="G302" s="451"/>
      <c r="H302" s="256">
        <f t="shared" si="24"/>
        <v>0</v>
      </c>
    </row>
    <row r="303" spans="1:8" ht="14.25">
      <c r="A303" s="371">
        <f t="shared" si="23"/>
        <v>36.60000000000001</v>
      </c>
      <c r="B303" s="365"/>
      <c r="C303" s="368" t="s">
        <v>93</v>
      </c>
      <c r="D303" s="333" t="s">
        <v>108</v>
      </c>
      <c r="E303" s="294">
        <v>20</v>
      </c>
      <c r="F303" s="294"/>
      <c r="G303" s="451"/>
      <c r="H303" s="256">
        <f t="shared" si="24"/>
        <v>0</v>
      </c>
    </row>
    <row r="304" spans="1:8" ht="87">
      <c r="A304" s="367">
        <f>A297+1</f>
        <v>37</v>
      </c>
      <c r="B304" s="383" t="s">
        <v>157</v>
      </c>
      <c r="C304" s="381" t="s">
        <v>202</v>
      </c>
      <c r="D304" s="335"/>
      <c r="E304" s="335"/>
      <c r="F304" s="335"/>
      <c r="G304" s="454"/>
      <c r="H304" s="345"/>
    </row>
    <row r="305" spans="1:8" ht="72">
      <c r="A305" s="367"/>
      <c r="B305" s="383"/>
      <c r="C305" s="381" t="s">
        <v>203</v>
      </c>
      <c r="D305" s="333" t="s">
        <v>204</v>
      </c>
      <c r="E305" s="294">
        <v>20</v>
      </c>
      <c r="F305" s="294"/>
      <c r="G305" s="455"/>
      <c r="H305" s="400">
        <f>$E305*G305</f>
        <v>0</v>
      </c>
    </row>
    <row r="306" spans="1:8" ht="144.75">
      <c r="A306" s="367">
        <f>A304+1</f>
        <v>38</v>
      </c>
      <c r="B306" s="401" t="s">
        <v>157</v>
      </c>
      <c r="C306" s="381" t="s">
        <v>205</v>
      </c>
      <c r="D306" s="333"/>
      <c r="E306" s="294"/>
      <c r="F306" s="294"/>
      <c r="G306" s="455"/>
      <c r="H306" s="400"/>
    </row>
    <row r="307" spans="1:8" ht="14.25">
      <c r="A307" s="371">
        <f>A306+0.1</f>
        <v>38.1</v>
      </c>
      <c r="B307" s="365"/>
      <c r="C307" s="368" t="s">
        <v>86</v>
      </c>
      <c r="D307" s="333" t="s">
        <v>108</v>
      </c>
      <c r="E307" s="294">
        <v>12</v>
      </c>
      <c r="F307" s="294"/>
      <c r="G307" s="456"/>
      <c r="H307" s="256">
        <f>$E307*G307</f>
        <v>0</v>
      </c>
    </row>
    <row r="308" spans="1:8" ht="14.25">
      <c r="A308" s="371">
        <f>A307+0.1</f>
        <v>38.2</v>
      </c>
      <c r="B308" s="365"/>
      <c r="C308" s="368" t="s">
        <v>89</v>
      </c>
      <c r="D308" s="333" t="s">
        <v>108</v>
      </c>
      <c r="E308" s="294">
        <v>12</v>
      </c>
      <c r="F308" s="294"/>
      <c r="G308" s="451"/>
      <c r="H308" s="256">
        <f>$E308*G308</f>
        <v>0</v>
      </c>
    </row>
    <row r="309" spans="1:8" ht="14.25">
      <c r="A309" s="371">
        <f>A308+0.1</f>
        <v>38.300000000000004</v>
      </c>
      <c r="B309" s="365"/>
      <c r="C309" s="368" t="s">
        <v>91</v>
      </c>
      <c r="D309" s="333" t="s">
        <v>108</v>
      </c>
      <c r="E309" s="294">
        <v>12</v>
      </c>
      <c r="F309" s="294"/>
      <c r="G309" s="451"/>
      <c r="H309" s="256">
        <f>$E309*G309</f>
        <v>0</v>
      </c>
    </row>
    <row r="310" spans="1:8" ht="14.25">
      <c r="A310" s="371">
        <f>A309+0.1</f>
        <v>38.400000000000006</v>
      </c>
      <c r="B310" s="365"/>
      <c r="C310" s="368" t="s">
        <v>93</v>
      </c>
      <c r="D310" s="333" t="s">
        <v>108</v>
      </c>
      <c r="E310" s="294">
        <v>12</v>
      </c>
      <c r="F310" s="294"/>
      <c r="G310" s="451"/>
      <c r="H310" s="256">
        <f>$E310*G310</f>
        <v>0</v>
      </c>
    </row>
    <row r="311" spans="1:8" ht="145.5">
      <c r="A311" s="367">
        <f>A306+1</f>
        <v>39</v>
      </c>
      <c r="B311" s="401" t="s">
        <v>157</v>
      </c>
      <c r="C311" s="368" t="s">
        <v>206</v>
      </c>
      <c r="D311" s="333"/>
      <c r="E311" s="294"/>
      <c r="F311" s="294"/>
      <c r="G311" s="455"/>
      <c r="H311" s="400"/>
    </row>
    <row r="312" spans="1:8" ht="14.25">
      <c r="A312" s="371">
        <f>A311+0.1</f>
        <v>39.1</v>
      </c>
      <c r="B312" s="365"/>
      <c r="C312" s="368" t="s">
        <v>86</v>
      </c>
      <c r="D312" s="333" t="s">
        <v>108</v>
      </c>
      <c r="E312" s="294">
        <v>7</v>
      </c>
      <c r="F312" s="294"/>
      <c r="G312" s="456"/>
      <c r="H312" s="256">
        <f>$E312*G312</f>
        <v>0</v>
      </c>
    </row>
    <row r="313" spans="1:8" ht="14.25">
      <c r="A313" s="371">
        <f>A312+0.1</f>
        <v>39.2</v>
      </c>
      <c r="B313" s="365"/>
      <c r="C313" s="368" t="s">
        <v>89</v>
      </c>
      <c r="D313" s="333" t="s">
        <v>108</v>
      </c>
      <c r="E313" s="294">
        <v>7</v>
      </c>
      <c r="F313" s="294"/>
      <c r="G313" s="451"/>
      <c r="H313" s="256">
        <f>$E313*G313</f>
        <v>0</v>
      </c>
    </row>
    <row r="314" spans="1:8" ht="14.25">
      <c r="A314" s="371">
        <f>A313+0.1</f>
        <v>39.300000000000004</v>
      </c>
      <c r="B314" s="365"/>
      <c r="C314" s="368" t="s">
        <v>91</v>
      </c>
      <c r="D314" s="333" t="s">
        <v>108</v>
      </c>
      <c r="E314" s="294">
        <v>7</v>
      </c>
      <c r="F314" s="294"/>
      <c r="G314" s="451"/>
      <c r="H314" s="256">
        <f>$E314*G314</f>
        <v>0</v>
      </c>
    </row>
    <row r="315" spans="1:8" ht="14.25">
      <c r="A315" s="371">
        <f>A314+0.1</f>
        <v>39.400000000000006</v>
      </c>
      <c r="B315" s="365"/>
      <c r="C315" s="368" t="s">
        <v>93</v>
      </c>
      <c r="D315" s="333" t="s">
        <v>108</v>
      </c>
      <c r="E315" s="294">
        <v>7</v>
      </c>
      <c r="F315" s="294"/>
      <c r="G315" s="451"/>
      <c r="H315" s="256">
        <f>$E315*G315</f>
        <v>0</v>
      </c>
    </row>
    <row r="316" spans="1:8" ht="14.25">
      <c r="A316" s="371">
        <f>A315+0.1</f>
        <v>39.50000000000001</v>
      </c>
      <c r="B316" s="365"/>
      <c r="C316" s="368" t="s">
        <v>95</v>
      </c>
      <c r="D316" s="333" t="s">
        <v>108</v>
      </c>
      <c r="E316" s="294">
        <v>4</v>
      </c>
      <c r="F316" s="294"/>
      <c r="G316" s="451"/>
      <c r="H316" s="256">
        <f>$E316*G316</f>
        <v>0</v>
      </c>
    </row>
    <row r="317" spans="1:8" ht="87">
      <c r="A317" s="367">
        <f>A311+1</f>
        <v>40</v>
      </c>
      <c r="B317" s="401" t="s">
        <v>207</v>
      </c>
      <c r="C317" s="368" t="s">
        <v>208</v>
      </c>
      <c r="D317" s="333"/>
      <c r="E317" s="294"/>
      <c r="F317" s="294"/>
      <c r="G317" s="455"/>
      <c r="H317" s="400"/>
    </row>
    <row r="318" spans="1:8" ht="14.25">
      <c r="A318" s="371">
        <f>A317+0.1</f>
        <v>40.1</v>
      </c>
      <c r="B318" s="365"/>
      <c r="C318" s="368" t="s">
        <v>86</v>
      </c>
      <c r="D318" s="333" t="s">
        <v>108</v>
      </c>
      <c r="E318" s="294">
        <v>4</v>
      </c>
      <c r="F318" s="294"/>
      <c r="G318" s="451"/>
      <c r="H318" s="256">
        <f>$E318*G318</f>
        <v>0</v>
      </c>
    </row>
    <row r="319" spans="1:8" ht="14.25">
      <c r="A319" s="371">
        <f>A318+0.1</f>
        <v>40.2</v>
      </c>
      <c r="B319" s="365"/>
      <c r="C319" s="368" t="s">
        <v>89</v>
      </c>
      <c r="D319" s="333" t="s">
        <v>108</v>
      </c>
      <c r="E319" s="294">
        <v>4</v>
      </c>
      <c r="F319" s="294"/>
      <c r="G319" s="451"/>
      <c r="H319" s="256">
        <f>$E319*G319</f>
        <v>0</v>
      </c>
    </row>
    <row r="320" spans="1:8" ht="14.25">
      <c r="A320" s="371">
        <f>A319+0.1</f>
        <v>40.300000000000004</v>
      </c>
      <c r="B320" s="365"/>
      <c r="C320" s="368" t="s">
        <v>91</v>
      </c>
      <c r="D320" s="333" t="s">
        <v>108</v>
      </c>
      <c r="E320" s="294">
        <v>4</v>
      </c>
      <c r="F320" s="294"/>
      <c r="G320" s="451"/>
      <c r="H320" s="256">
        <f>$E320*G320</f>
        <v>0</v>
      </c>
    </row>
    <row r="321" spans="1:8" ht="14.25">
      <c r="A321" s="371">
        <f>A320+0.1</f>
        <v>40.400000000000006</v>
      </c>
      <c r="B321" s="365"/>
      <c r="C321" s="368" t="s">
        <v>93</v>
      </c>
      <c r="D321" s="333" t="s">
        <v>108</v>
      </c>
      <c r="E321" s="294">
        <v>4</v>
      </c>
      <c r="F321" s="294"/>
      <c r="G321" s="451"/>
      <c r="H321" s="256">
        <f>$E321*G321</f>
        <v>0</v>
      </c>
    </row>
    <row r="322" spans="1:8" ht="14.25">
      <c r="A322" s="371">
        <f>A321+0.1</f>
        <v>40.50000000000001</v>
      </c>
      <c r="B322" s="365"/>
      <c r="C322" s="368" t="s">
        <v>95</v>
      </c>
      <c r="D322" s="333" t="s">
        <v>108</v>
      </c>
      <c r="E322" s="294">
        <v>4</v>
      </c>
      <c r="F322" s="294"/>
      <c r="G322" s="451"/>
      <c r="H322" s="256">
        <f>$E322*G322</f>
        <v>0</v>
      </c>
    </row>
    <row r="323" spans="1:8" s="335" customFormat="1" ht="15">
      <c r="A323" s="402"/>
      <c r="B323" s="383"/>
      <c r="C323" s="403"/>
      <c r="D323" s="333"/>
      <c r="E323" s="294"/>
      <c r="F323" s="294"/>
      <c r="G323" s="456"/>
      <c r="H323" s="339"/>
    </row>
    <row r="324" spans="1:8" ht="15">
      <c r="A324" s="297"/>
      <c r="B324" s="374"/>
      <c r="C324" s="298" t="s">
        <v>209</v>
      </c>
      <c r="D324" s="298"/>
      <c r="E324" s="299"/>
      <c r="F324" s="300"/>
      <c r="G324" s="451"/>
      <c r="H324" s="263">
        <f>SUM(H249:H323)</f>
        <v>0</v>
      </c>
    </row>
    <row r="325" spans="1:8" s="353" customFormat="1" ht="15">
      <c r="A325" s="336"/>
      <c r="B325" s="334"/>
      <c r="C325" s="370"/>
      <c r="D325" s="404"/>
      <c r="E325" s="386"/>
      <c r="F325" s="386"/>
      <c r="G325" s="451"/>
      <c r="H325" s="387"/>
    </row>
    <row r="326" spans="1:8" ht="15">
      <c r="A326" s="347" t="s">
        <v>32</v>
      </c>
      <c r="B326" s="335"/>
      <c r="C326" s="366" t="s">
        <v>210</v>
      </c>
      <c r="D326" s="337"/>
      <c r="E326" s="294"/>
      <c r="F326" s="294"/>
      <c r="G326" s="451"/>
      <c r="H326" s="256"/>
    </row>
    <row r="327" spans="1:9" ht="30">
      <c r="A327" s="367">
        <f>A317+1</f>
        <v>41</v>
      </c>
      <c r="B327" s="383" t="s">
        <v>157</v>
      </c>
      <c r="C327" s="405" t="s">
        <v>211</v>
      </c>
      <c r="D327" s="337"/>
      <c r="E327" s="294"/>
      <c r="F327" s="294"/>
      <c r="G327" s="451"/>
      <c r="H327" s="256"/>
      <c r="I327" s="406"/>
    </row>
    <row r="328" spans="1:9" ht="15">
      <c r="A328" s="367"/>
      <c r="B328" s="335"/>
      <c r="C328" s="366" t="s">
        <v>212</v>
      </c>
      <c r="D328" s="337"/>
      <c r="E328" s="294"/>
      <c r="F328" s="294"/>
      <c r="G328" s="451"/>
      <c r="H328" s="256"/>
      <c r="I328" s="223"/>
    </row>
    <row r="329" spans="1:9" ht="14.25">
      <c r="A329" s="367"/>
      <c r="B329" s="335"/>
      <c r="C329" s="368" t="s">
        <v>213</v>
      </c>
      <c r="D329" s="337"/>
      <c r="E329" s="294"/>
      <c r="F329" s="294"/>
      <c r="G329" s="451"/>
      <c r="H329" s="256"/>
      <c r="I329" s="223"/>
    </row>
    <row r="330" spans="1:9" ht="28.5">
      <c r="A330" s="367"/>
      <c r="B330" s="335"/>
      <c r="C330" s="368" t="s">
        <v>214</v>
      </c>
      <c r="D330" s="337"/>
      <c r="E330" s="294"/>
      <c r="F330" s="294"/>
      <c r="G330" s="451"/>
      <c r="H330" s="256"/>
      <c r="I330" s="223"/>
    </row>
    <row r="331" spans="1:9" ht="42.75">
      <c r="A331" s="367"/>
      <c r="B331" s="335"/>
      <c r="C331" s="368" t="s">
        <v>215</v>
      </c>
      <c r="D331" s="337"/>
      <c r="E331" s="294"/>
      <c r="F331" s="294"/>
      <c r="G331" s="451"/>
      <c r="H331" s="256"/>
      <c r="I331" s="223"/>
    </row>
    <row r="332" spans="1:9" ht="28.5">
      <c r="A332" s="367"/>
      <c r="B332" s="335"/>
      <c r="C332" s="368" t="s">
        <v>216</v>
      </c>
      <c r="D332" s="337"/>
      <c r="E332" s="294"/>
      <c r="F332" s="294"/>
      <c r="G332" s="451"/>
      <c r="H332" s="256"/>
      <c r="I332" s="223"/>
    </row>
    <row r="333" spans="1:9" ht="15">
      <c r="A333" s="367"/>
      <c r="B333" s="335"/>
      <c r="C333" s="366" t="s">
        <v>217</v>
      </c>
      <c r="D333" s="337"/>
      <c r="E333" s="294"/>
      <c r="F333" s="294"/>
      <c r="G333" s="451"/>
      <c r="H333" s="256"/>
      <c r="I333" s="223"/>
    </row>
    <row r="334" spans="1:9" ht="14.25">
      <c r="A334" s="367"/>
      <c r="B334" s="335"/>
      <c r="C334" s="368" t="s">
        <v>218</v>
      </c>
      <c r="D334" s="337"/>
      <c r="E334" s="294"/>
      <c r="F334" s="294"/>
      <c r="G334" s="451"/>
      <c r="H334" s="256"/>
      <c r="I334" s="223"/>
    </row>
    <row r="335" spans="1:9" ht="42.75">
      <c r="A335" s="367"/>
      <c r="B335" s="335"/>
      <c r="C335" s="368" t="s">
        <v>219</v>
      </c>
      <c r="D335" s="337"/>
      <c r="E335" s="294"/>
      <c r="F335" s="294"/>
      <c r="G335" s="451"/>
      <c r="H335" s="256"/>
      <c r="I335" s="223"/>
    </row>
    <row r="336" spans="1:9" ht="15">
      <c r="A336" s="367"/>
      <c r="B336" s="335"/>
      <c r="C336" s="366" t="s">
        <v>220</v>
      </c>
      <c r="D336" s="337"/>
      <c r="E336" s="294"/>
      <c r="F336" s="294"/>
      <c r="G336" s="451"/>
      <c r="H336" s="256"/>
      <c r="I336" s="223"/>
    </row>
    <row r="337" spans="1:9" ht="114">
      <c r="A337" s="367"/>
      <c r="B337" s="335"/>
      <c r="C337" s="368" t="s">
        <v>221</v>
      </c>
      <c r="D337" s="337"/>
      <c r="E337" s="294"/>
      <c r="F337" s="294"/>
      <c r="G337" s="451"/>
      <c r="H337" s="256"/>
      <c r="I337" s="223"/>
    </row>
    <row r="338" spans="1:9" ht="14.25">
      <c r="A338" s="367"/>
      <c r="B338" s="335"/>
      <c r="C338" s="368" t="s">
        <v>222</v>
      </c>
      <c r="D338" s="337"/>
      <c r="E338" s="294"/>
      <c r="F338" s="294"/>
      <c r="G338" s="451"/>
      <c r="H338" s="256"/>
      <c r="I338" s="223"/>
    </row>
    <row r="339" spans="1:9" ht="28.5">
      <c r="A339" s="367"/>
      <c r="B339" s="335"/>
      <c r="C339" s="368" t="s">
        <v>223</v>
      </c>
      <c r="D339" s="337"/>
      <c r="E339" s="294"/>
      <c r="F339" s="294"/>
      <c r="G339" s="451"/>
      <c r="H339" s="256"/>
      <c r="I339" s="223"/>
    </row>
    <row r="340" spans="1:9" ht="42.75">
      <c r="A340" s="367"/>
      <c r="B340" s="335"/>
      <c r="C340" s="368" t="s">
        <v>224</v>
      </c>
      <c r="D340" s="337"/>
      <c r="E340" s="294"/>
      <c r="F340" s="294"/>
      <c r="G340" s="451"/>
      <c r="H340" s="256"/>
      <c r="I340" s="223"/>
    </row>
    <row r="341" spans="1:9" ht="28.5">
      <c r="A341" s="367"/>
      <c r="B341" s="335"/>
      <c r="C341" s="368" t="s">
        <v>225</v>
      </c>
      <c r="D341" s="337"/>
      <c r="E341" s="294"/>
      <c r="F341" s="294"/>
      <c r="G341" s="451"/>
      <c r="H341" s="256"/>
      <c r="I341" s="223"/>
    </row>
    <row r="342" spans="1:9" ht="71.25">
      <c r="A342" s="375"/>
      <c r="B342" s="335"/>
      <c r="C342" s="368" t="s">
        <v>226</v>
      </c>
      <c r="D342" s="337"/>
      <c r="E342" s="294"/>
      <c r="F342" s="294"/>
      <c r="G342" s="451"/>
      <c r="H342" s="256"/>
      <c r="I342" s="223"/>
    </row>
    <row r="343" spans="1:9" ht="14.25">
      <c r="A343" s="371">
        <f>A327+0.1</f>
        <v>41.1</v>
      </c>
      <c r="B343" s="365"/>
      <c r="C343" s="368" t="s">
        <v>86</v>
      </c>
      <c r="D343" s="333" t="s">
        <v>108</v>
      </c>
      <c r="E343" s="294">
        <v>55</v>
      </c>
      <c r="F343" s="294"/>
      <c r="G343" s="451"/>
      <c r="H343" s="256">
        <f>$E343*G343</f>
        <v>0</v>
      </c>
      <c r="I343" s="223"/>
    </row>
    <row r="344" spans="1:9" ht="15">
      <c r="A344" s="371">
        <f>A343+0.1</f>
        <v>41.2</v>
      </c>
      <c r="B344" s="365"/>
      <c r="C344" s="368" t="s">
        <v>89</v>
      </c>
      <c r="D344" s="333" t="s">
        <v>108</v>
      </c>
      <c r="E344" s="294">
        <v>55</v>
      </c>
      <c r="F344" s="294"/>
      <c r="G344" s="451"/>
      <c r="H344" s="256">
        <f>$E344*G344</f>
        <v>0</v>
      </c>
      <c r="I344" s="406"/>
    </row>
    <row r="345" spans="1:9" ht="15">
      <c r="A345" s="371">
        <f>A344+0.1</f>
        <v>41.300000000000004</v>
      </c>
      <c r="B345" s="365"/>
      <c r="C345" s="368" t="s">
        <v>91</v>
      </c>
      <c r="D345" s="333" t="s">
        <v>108</v>
      </c>
      <c r="E345" s="294">
        <v>55</v>
      </c>
      <c r="F345" s="294"/>
      <c r="G345" s="451"/>
      <c r="H345" s="256">
        <f>$E345*G345</f>
        <v>0</v>
      </c>
      <c r="I345" s="406"/>
    </row>
    <row r="346" spans="1:9" ht="15">
      <c r="A346" s="371">
        <f>A345+0.1</f>
        <v>41.400000000000006</v>
      </c>
      <c r="B346" s="365"/>
      <c r="C346" s="368" t="s">
        <v>93</v>
      </c>
      <c r="D346" s="333" t="s">
        <v>108</v>
      </c>
      <c r="E346" s="294">
        <v>55</v>
      </c>
      <c r="F346" s="294"/>
      <c r="G346" s="451"/>
      <c r="H346" s="256">
        <f>$E346*G346</f>
        <v>0</v>
      </c>
      <c r="I346" s="406"/>
    </row>
    <row r="347" spans="1:9" ht="30">
      <c r="A347" s="367">
        <f>A327+1</f>
        <v>42</v>
      </c>
      <c r="B347" s="383" t="s">
        <v>157</v>
      </c>
      <c r="C347" s="405" t="s">
        <v>227</v>
      </c>
      <c r="D347" s="337"/>
      <c r="E347" s="294"/>
      <c r="F347" s="294"/>
      <c r="G347" s="451"/>
      <c r="H347" s="256"/>
      <c r="I347" s="406"/>
    </row>
    <row r="348" spans="1:9" ht="15">
      <c r="A348" s="367"/>
      <c r="B348" s="383"/>
      <c r="C348" s="366" t="s">
        <v>212</v>
      </c>
      <c r="D348" s="337"/>
      <c r="E348" s="294"/>
      <c r="F348" s="294"/>
      <c r="G348" s="451"/>
      <c r="H348" s="256"/>
      <c r="I348" s="406"/>
    </row>
    <row r="349" spans="1:9" ht="15">
      <c r="A349" s="367"/>
      <c r="B349" s="383"/>
      <c r="C349" s="368" t="s">
        <v>213</v>
      </c>
      <c r="D349" s="337"/>
      <c r="E349" s="294"/>
      <c r="F349" s="294"/>
      <c r="G349" s="451"/>
      <c r="H349" s="256"/>
      <c r="I349" s="406"/>
    </row>
    <row r="350" spans="1:9" ht="28.5">
      <c r="A350" s="367"/>
      <c r="B350" s="383"/>
      <c r="C350" s="368" t="s">
        <v>214</v>
      </c>
      <c r="D350" s="337"/>
      <c r="E350" s="294"/>
      <c r="F350" s="294"/>
      <c r="G350" s="451"/>
      <c r="H350" s="256"/>
      <c r="I350" s="406"/>
    </row>
    <row r="351" spans="1:9" ht="42.75">
      <c r="A351" s="367"/>
      <c r="B351" s="383"/>
      <c r="C351" s="368" t="s">
        <v>215</v>
      </c>
      <c r="D351" s="337"/>
      <c r="E351" s="294"/>
      <c r="F351" s="294"/>
      <c r="G351" s="451"/>
      <c r="H351" s="256"/>
      <c r="I351" s="406"/>
    </row>
    <row r="352" spans="1:9" ht="28.5">
      <c r="A352" s="367"/>
      <c r="B352" s="383"/>
      <c r="C352" s="368" t="s">
        <v>216</v>
      </c>
      <c r="D352" s="337"/>
      <c r="E352" s="294"/>
      <c r="F352" s="294"/>
      <c r="G352" s="451"/>
      <c r="H352" s="256"/>
      <c r="I352" s="406"/>
    </row>
    <row r="353" spans="1:9" ht="15">
      <c r="A353" s="367"/>
      <c r="B353" s="383"/>
      <c r="C353" s="366" t="s">
        <v>217</v>
      </c>
      <c r="D353" s="337"/>
      <c r="E353" s="294"/>
      <c r="F353" s="294"/>
      <c r="G353" s="451"/>
      <c r="H353" s="256"/>
      <c r="I353" s="406"/>
    </row>
    <row r="354" spans="1:9" ht="15">
      <c r="A354" s="367"/>
      <c r="B354" s="383"/>
      <c r="C354" s="368" t="s">
        <v>218</v>
      </c>
      <c r="D354" s="337"/>
      <c r="E354" s="294"/>
      <c r="F354" s="294"/>
      <c r="G354" s="451"/>
      <c r="H354" s="256"/>
      <c r="I354" s="406"/>
    </row>
    <row r="355" spans="1:9" ht="28.5">
      <c r="A355" s="367"/>
      <c r="B355" s="383"/>
      <c r="C355" s="368" t="s">
        <v>228</v>
      </c>
      <c r="D355" s="337"/>
      <c r="E355" s="294"/>
      <c r="F355" s="294"/>
      <c r="G355" s="451"/>
      <c r="H355" s="256"/>
      <c r="I355" s="406"/>
    </row>
    <row r="356" spans="1:9" ht="28.5">
      <c r="A356" s="367"/>
      <c r="B356" s="335"/>
      <c r="C356" s="368" t="s">
        <v>229</v>
      </c>
      <c r="D356" s="337"/>
      <c r="E356" s="294"/>
      <c r="F356" s="294"/>
      <c r="G356" s="451"/>
      <c r="H356" s="256"/>
      <c r="I356" s="223"/>
    </row>
    <row r="357" spans="1:9" ht="15">
      <c r="A357" s="367"/>
      <c r="B357" s="383"/>
      <c r="C357" s="366" t="s">
        <v>220</v>
      </c>
      <c r="D357" s="337"/>
      <c r="E357" s="294"/>
      <c r="F357" s="294"/>
      <c r="G357" s="451"/>
      <c r="H357" s="256"/>
      <c r="I357" s="406"/>
    </row>
    <row r="358" spans="1:9" ht="114">
      <c r="A358" s="367"/>
      <c r="B358" s="383"/>
      <c r="C358" s="368" t="s">
        <v>221</v>
      </c>
      <c r="D358" s="337"/>
      <c r="E358" s="294"/>
      <c r="F358" s="294"/>
      <c r="G358" s="451"/>
      <c r="H358" s="256"/>
      <c r="I358" s="406"/>
    </row>
    <row r="359" spans="1:9" ht="15">
      <c r="A359" s="367"/>
      <c r="B359" s="383"/>
      <c r="C359" s="366" t="s">
        <v>222</v>
      </c>
      <c r="D359" s="337"/>
      <c r="E359" s="294"/>
      <c r="F359" s="294"/>
      <c r="G359" s="451"/>
      <c r="H359" s="256"/>
      <c r="I359" s="406"/>
    </row>
    <row r="360" spans="1:9" ht="28.5">
      <c r="A360" s="367"/>
      <c r="B360" s="383"/>
      <c r="C360" s="368" t="s">
        <v>223</v>
      </c>
      <c r="D360" s="337"/>
      <c r="E360" s="294"/>
      <c r="F360" s="294"/>
      <c r="G360" s="451"/>
      <c r="H360" s="256"/>
      <c r="I360" s="406"/>
    </row>
    <row r="361" spans="1:9" ht="42.75">
      <c r="A361" s="367"/>
      <c r="B361" s="383"/>
      <c r="C361" s="368" t="s">
        <v>224</v>
      </c>
      <c r="D361" s="337"/>
      <c r="E361" s="294"/>
      <c r="F361" s="294"/>
      <c r="G361" s="451"/>
      <c r="H361" s="256"/>
      <c r="I361" s="406"/>
    </row>
    <row r="362" spans="1:9" ht="28.5">
      <c r="A362" s="367"/>
      <c r="B362" s="383"/>
      <c r="C362" s="368" t="s">
        <v>225</v>
      </c>
      <c r="D362" s="337"/>
      <c r="E362" s="294"/>
      <c r="F362" s="294"/>
      <c r="G362" s="451"/>
      <c r="H362" s="256"/>
      <c r="I362" s="406"/>
    </row>
    <row r="363" spans="1:9" ht="71.25">
      <c r="A363" s="367"/>
      <c r="B363" s="383"/>
      <c r="C363" s="368" t="s">
        <v>226</v>
      </c>
      <c r="D363" s="337"/>
      <c r="E363" s="294"/>
      <c r="F363" s="294"/>
      <c r="G363" s="451"/>
      <c r="H363" s="256"/>
      <c r="I363" s="406"/>
    </row>
    <row r="364" spans="1:9" ht="15">
      <c r="A364" s="371">
        <f>A347+0.1</f>
        <v>42.1</v>
      </c>
      <c r="B364" s="365"/>
      <c r="C364" s="368" t="s">
        <v>86</v>
      </c>
      <c r="D364" s="333" t="s">
        <v>108</v>
      </c>
      <c r="E364" s="294">
        <v>3</v>
      </c>
      <c r="F364" s="294"/>
      <c r="G364" s="451"/>
      <c r="H364" s="256">
        <f>$E364*G364</f>
        <v>0</v>
      </c>
      <c r="I364" s="406"/>
    </row>
    <row r="365" spans="1:9" ht="15">
      <c r="A365" s="371">
        <f>A364+0.1</f>
        <v>42.2</v>
      </c>
      <c r="B365" s="365"/>
      <c r="C365" s="368" t="s">
        <v>89</v>
      </c>
      <c r="D365" s="333" t="s">
        <v>108</v>
      </c>
      <c r="E365" s="294">
        <v>3</v>
      </c>
      <c r="F365" s="294"/>
      <c r="G365" s="451"/>
      <c r="H365" s="256">
        <f>$E365*G365</f>
        <v>0</v>
      </c>
      <c r="I365" s="406"/>
    </row>
    <row r="366" spans="1:9" ht="15">
      <c r="A366" s="371">
        <f>A365+0.1</f>
        <v>42.300000000000004</v>
      </c>
      <c r="B366" s="365"/>
      <c r="C366" s="368" t="s">
        <v>91</v>
      </c>
      <c r="D366" s="333" t="s">
        <v>108</v>
      </c>
      <c r="E366" s="294">
        <v>3</v>
      </c>
      <c r="F366" s="294"/>
      <c r="G366" s="451"/>
      <c r="H366" s="256">
        <f>$E366*G366</f>
        <v>0</v>
      </c>
      <c r="I366" s="406"/>
    </row>
    <row r="367" spans="1:9" ht="15">
      <c r="A367" s="371">
        <f>A366+0.1</f>
        <v>42.400000000000006</v>
      </c>
      <c r="B367" s="365"/>
      <c r="C367" s="368" t="s">
        <v>93</v>
      </c>
      <c r="D367" s="333" t="s">
        <v>108</v>
      </c>
      <c r="E367" s="294">
        <v>3</v>
      </c>
      <c r="F367" s="294"/>
      <c r="G367" s="451"/>
      <c r="H367" s="256">
        <f>$E367*G367</f>
        <v>0</v>
      </c>
      <c r="I367" s="406"/>
    </row>
    <row r="368" spans="1:9" ht="30">
      <c r="A368" s="367">
        <f>A347+1</f>
        <v>43</v>
      </c>
      <c r="B368" s="383" t="s">
        <v>157</v>
      </c>
      <c r="C368" s="405" t="s">
        <v>230</v>
      </c>
      <c r="D368" s="337"/>
      <c r="E368" s="294"/>
      <c r="F368" s="294"/>
      <c r="G368" s="451"/>
      <c r="H368" s="256"/>
      <c r="I368" s="406"/>
    </row>
    <row r="369" spans="1:9" ht="15">
      <c r="A369" s="367"/>
      <c r="B369" s="383"/>
      <c r="C369" s="366" t="s">
        <v>212</v>
      </c>
      <c r="D369" s="337"/>
      <c r="E369" s="294"/>
      <c r="F369" s="294"/>
      <c r="G369" s="451"/>
      <c r="H369" s="256"/>
      <c r="I369" s="406"/>
    </row>
    <row r="370" spans="1:9" ht="15">
      <c r="A370" s="367"/>
      <c r="B370" s="383"/>
      <c r="C370" s="368" t="s">
        <v>213</v>
      </c>
      <c r="D370" s="337"/>
      <c r="E370" s="294"/>
      <c r="F370" s="294"/>
      <c r="G370" s="451"/>
      <c r="H370" s="256"/>
      <c r="I370" s="406"/>
    </row>
    <row r="371" spans="1:9" ht="28.5">
      <c r="A371" s="367"/>
      <c r="B371" s="383"/>
      <c r="C371" s="368" t="s">
        <v>214</v>
      </c>
      <c r="D371" s="337"/>
      <c r="E371" s="294"/>
      <c r="F371" s="294"/>
      <c r="G371" s="451"/>
      <c r="H371" s="256"/>
      <c r="I371" s="406"/>
    </row>
    <row r="372" spans="1:9" ht="42.75">
      <c r="A372" s="367"/>
      <c r="B372" s="383"/>
      <c r="C372" s="368" t="s">
        <v>215</v>
      </c>
      <c r="D372" s="337"/>
      <c r="E372" s="294"/>
      <c r="F372" s="294"/>
      <c r="G372" s="451"/>
      <c r="H372" s="256"/>
      <c r="I372" s="406"/>
    </row>
    <row r="373" spans="1:9" ht="28.5">
      <c r="A373" s="367"/>
      <c r="B373" s="383"/>
      <c r="C373" s="368" t="s">
        <v>216</v>
      </c>
      <c r="D373" s="337"/>
      <c r="E373" s="294"/>
      <c r="F373" s="294"/>
      <c r="G373" s="451"/>
      <c r="H373" s="256"/>
      <c r="I373" s="406"/>
    </row>
    <row r="374" spans="1:9" ht="15">
      <c r="A374" s="367"/>
      <c r="B374" s="383"/>
      <c r="C374" s="366" t="s">
        <v>220</v>
      </c>
      <c r="D374" s="337"/>
      <c r="E374" s="294"/>
      <c r="F374" s="294"/>
      <c r="G374" s="451"/>
      <c r="H374" s="256"/>
      <c r="I374" s="406"/>
    </row>
    <row r="375" spans="1:9" ht="114">
      <c r="A375" s="367"/>
      <c r="B375" s="383"/>
      <c r="C375" s="368" t="s">
        <v>221</v>
      </c>
      <c r="D375" s="337"/>
      <c r="E375" s="294"/>
      <c r="F375" s="294"/>
      <c r="G375" s="451"/>
      <c r="H375" s="256"/>
      <c r="I375" s="406"/>
    </row>
    <row r="376" spans="1:9" ht="42.75">
      <c r="A376" s="367"/>
      <c r="B376" s="383"/>
      <c r="C376" s="368" t="s">
        <v>231</v>
      </c>
      <c r="D376" s="337"/>
      <c r="E376" s="294"/>
      <c r="F376" s="294"/>
      <c r="G376" s="451"/>
      <c r="H376" s="256"/>
      <c r="I376" s="406"/>
    </row>
    <row r="377" spans="1:9" ht="15">
      <c r="A377" s="367"/>
      <c r="B377" s="383"/>
      <c r="C377" s="366" t="s">
        <v>222</v>
      </c>
      <c r="D377" s="337"/>
      <c r="E377" s="294"/>
      <c r="F377" s="294"/>
      <c r="G377" s="451"/>
      <c r="H377" s="256"/>
      <c r="I377" s="406"/>
    </row>
    <row r="378" spans="1:9" ht="28.5">
      <c r="A378" s="367"/>
      <c r="B378" s="383"/>
      <c r="C378" s="368" t="s">
        <v>223</v>
      </c>
      <c r="D378" s="337"/>
      <c r="E378" s="294"/>
      <c r="F378" s="294"/>
      <c r="G378" s="451"/>
      <c r="H378" s="256"/>
      <c r="I378" s="406"/>
    </row>
    <row r="379" spans="1:9" ht="42.75">
      <c r="A379" s="367"/>
      <c r="B379" s="383"/>
      <c r="C379" s="368" t="s">
        <v>224</v>
      </c>
      <c r="D379" s="337"/>
      <c r="E379" s="294"/>
      <c r="F379" s="294"/>
      <c r="G379" s="451"/>
      <c r="H379" s="256"/>
      <c r="I379" s="406"/>
    </row>
    <row r="380" spans="1:9" ht="28.5">
      <c r="A380" s="367"/>
      <c r="B380" s="383"/>
      <c r="C380" s="368" t="s">
        <v>225</v>
      </c>
      <c r="D380" s="337"/>
      <c r="E380" s="294"/>
      <c r="F380" s="294"/>
      <c r="G380" s="451"/>
      <c r="H380" s="256"/>
      <c r="I380" s="406"/>
    </row>
    <row r="381" spans="1:9" ht="71.25">
      <c r="A381" s="367"/>
      <c r="B381" s="383"/>
      <c r="C381" s="368" t="s">
        <v>226</v>
      </c>
      <c r="D381" s="337"/>
      <c r="E381" s="294"/>
      <c r="F381" s="294"/>
      <c r="G381" s="451"/>
      <c r="H381" s="256"/>
      <c r="I381" s="406"/>
    </row>
    <row r="382" spans="1:9" ht="15">
      <c r="A382" s="371">
        <f>A368+0.1</f>
        <v>43.1</v>
      </c>
      <c r="B382" s="365"/>
      <c r="C382" s="368" t="s">
        <v>86</v>
      </c>
      <c r="D382" s="333" t="s">
        <v>108</v>
      </c>
      <c r="E382" s="294">
        <v>7</v>
      </c>
      <c r="F382" s="294"/>
      <c r="G382" s="451"/>
      <c r="H382" s="256">
        <f>$E382*G382</f>
        <v>0</v>
      </c>
      <c r="I382" s="406"/>
    </row>
    <row r="383" spans="1:9" ht="15">
      <c r="A383" s="371">
        <f>A382+0.1</f>
        <v>43.2</v>
      </c>
      <c r="B383" s="365"/>
      <c r="C383" s="368" t="s">
        <v>89</v>
      </c>
      <c r="D383" s="333" t="s">
        <v>108</v>
      </c>
      <c r="E383" s="294">
        <v>7</v>
      </c>
      <c r="F383" s="294"/>
      <c r="G383" s="451"/>
      <c r="H383" s="256">
        <f>$E383*G383</f>
        <v>0</v>
      </c>
      <c r="I383" s="406"/>
    </row>
    <row r="384" spans="1:9" ht="15">
      <c r="A384" s="371">
        <f>A383+0.1</f>
        <v>43.300000000000004</v>
      </c>
      <c r="B384" s="365"/>
      <c r="C384" s="368" t="s">
        <v>91</v>
      </c>
      <c r="D384" s="333" t="s">
        <v>108</v>
      </c>
      <c r="E384" s="294">
        <v>7</v>
      </c>
      <c r="F384" s="294"/>
      <c r="G384" s="451"/>
      <c r="H384" s="256">
        <f>$E384*G384</f>
        <v>0</v>
      </c>
      <c r="I384" s="406"/>
    </row>
    <row r="385" spans="1:9" ht="15">
      <c r="A385" s="371">
        <f>A384+0.1</f>
        <v>43.400000000000006</v>
      </c>
      <c r="B385" s="365"/>
      <c r="C385" s="368" t="s">
        <v>93</v>
      </c>
      <c r="D385" s="333" t="s">
        <v>108</v>
      </c>
      <c r="E385" s="294">
        <v>7</v>
      </c>
      <c r="F385" s="294"/>
      <c r="G385" s="451"/>
      <c r="H385" s="256">
        <f>$E385*G385</f>
        <v>0</v>
      </c>
      <c r="I385" s="406"/>
    </row>
    <row r="386" spans="1:9" ht="145.5">
      <c r="A386" s="367">
        <f>A368+1</f>
        <v>44</v>
      </c>
      <c r="B386" s="383" t="s">
        <v>157</v>
      </c>
      <c r="C386" s="405" t="s">
        <v>232</v>
      </c>
      <c r="D386" s="333" t="s">
        <v>108</v>
      </c>
      <c r="E386" s="294">
        <v>7</v>
      </c>
      <c r="F386" s="294"/>
      <c r="G386" s="451"/>
      <c r="H386" s="256">
        <f>$E386*G386</f>
        <v>0</v>
      </c>
      <c r="I386" s="406"/>
    </row>
    <row r="387" spans="1:9" ht="186">
      <c r="A387" s="367">
        <f>A386+1</f>
        <v>45</v>
      </c>
      <c r="B387" s="383" t="s">
        <v>157</v>
      </c>
      <c r="C387" s="405" t="s">
        <v>233</v>
      </c>
      <c r="D387" s="333"/>
      <c r="E387" s="294"/>
      <c r="F387" s="294"/>
      <c r="G387" s="451"/>
      <c r="H387" s="256"/>
      <c r="I387" s="406"/>
    </row>
    <row r="388" spans="1:9" ht="15">
      <c r="A388" s="371">
        <f>A387+0.1</f>
        <v>45.1</v>
      </c>
      <c r="B388" s="365"/>
      <c r="C388" s="368" t="s">
        <v>86</v>
      </c>
      <c r="D388" s="333" t="s">
        <v>108</v>
      </c>
      <c r="E388" s="294">
        <v>30</v>
      </c>
      <c r="F388" s="294"/>
      <c r="G388" s="451"/>
      <c r="H388" s="256">
        <f>$E388*G388</f>
        <v>0</v>
      </c>
      <c r="I388" s="406"/>
    </row>
    <row r="389" spans="1:9" ht="15">
      <c r="A389" s="371">
        <f>A388+0.1</f>
        <v>45.2</v>
      </c>
      <c r="B389" s="365"/>
      <c r="C389" s="368" t="s">
        <v>89</v>
      </c>
      <c r="D389" s="333" t="s">
        <v>108</v>
      </c>
      <c r="E389" s="294">
        <v>30</v>
      </c>
      <c r="F389" s="294"/>
      <c r="G389" s="451"/>
      <c r="H389" s="256">
        <f>$E389*G389</f>
        <v>0</v>
      </c>
      <c r="I389" s="406"/>
    </row>
    <row r="390" spans="1:9" ht="15">
      <c r="A390" s="371">
        <f>A389+0.1</f>
        <v>45.300000000000004</v>
      </c>
      <c r="B390" s="365"/>
      <c r="C390" s="368" t="s">
        <v>91</v>
      </c>
      <c r="D390" s="333" t="s">
        <v>108</v>
      </c>
      <c r="E390" s="294">
        <v>30</v>
      </c>
      <c r="F390" s="294"/>
      <c r="G390" s="451"/>
      <c r="H390" s="256">
        <f>$E390*G390</f>
        <v>0</v>
      </c>
      <c r="I390" s="406"/>
    </row>
    <row r="391" spans="1:9" ht="15">
      <c r="A391" s="371">
        <f>A390+0.1</f>
        <v>45.400000000000006</v>
      </c>
      <c r="B391" s="365"/>
      <c r="C391" s="368" t="s">
        <v>93</v>
      </c>
      <c r="D391" s="333" t="s">
        <v>108</v>
      </c>
      <c r="E391" s="294">
        <v>30</v>
      </c>
      <c r="F391" s="294"/>
      <c r="G391" s="451"/>
      <c r="H391" s="256">
        <f>$E391*G391</f>
        <v>0</v>
      </c>
      <c r="I391" s="406"/>
    </row>
    <row r="392" spans="1:8" ht="158.25">
      <c r="A392" s="367">
        <f>A387+1</f>
        <v>46</v>
      </c>
      <c r="B392" s="383" t="s">
        <v>157</v>
      </c>
      <c r="C392" s="388" t="s">
        <v>234</v>
      </c>
      <c r="D392" s="333"/>
      <c r="E392" s="294"/>
      <c r="F392" s="294"/>
      <c r="G392" s="451"/>
      <c r="H392" s="256"/>
    </row>
    <row r="393" spans="1:8" ht="14.25">
      <c r="A393" s="371">
        <f>A392+0.1</f>
        <v>46.1</v>
      </c>
      <c r="B393" s="365"/>
      <c r="C393" s="368" t="s">
        <v>86</v>
      </c>
      <c r="D393" s="333" t="s">
        <v>108</v>
      </c>
      <c r="E393" s="294">
        <v>29</v>
      </c>
      <c r="F393" s="294"/>
      <c r="G393" s="451"/>
      <c r="H393" s="256">
        <f>$E393*G393</f>
        <v>0</v>
      </c>
    </row>
    <row r="394" spans="1:8" ht="14.25">
      <c r="A394" s="371">
        <f>A393+0.1</f>
        <v>46.2</v>
      </c>
      <c r="B394" s="365"/>
      <c r="C394" s="368" t="s">
        <v>89</v>
      </c>
      <c r="D394" s="333" t="s">
        <v>108</v>
      </c>
      <c r="E394" s="294">
        <v>29</v>
      </c>
      <c r="F394" s="294"/>
      <c r="G394" s="451"/>
      <c r="H394" s="256">
        <f>$E394*G394</f>
        <v>0</v>
      </c>
    </row>
    <row r="395" spans="1:8" ht="14.25">
      <c r="A395" s="371">
        <f>A394+0.1</f>
        <v>46.300000000000004</v>
      </c>
      <c r="B395" s="365"/>
      <c r="C395" s="368" t="s">
        <v>91</v>
      </c>
      <c r="D395" s="333" t="s">
        <v>108</v>
      </c>
      <c r="E395" s="294">
        <v>29</v>
      </c>
      <c r="F395" s="294"/>
      <c r="G395" s="451"/>
      <c r="H395" s="256">
        <f>$E395*G395</f>
        <v>0</v>
      </c>
    </row>
    <row r="396" spans="1:8" ht="14.25">
      <c r="A396" s="371">
        <f>A395+0.1</f>
        <v>46.400000000000006</v>
      </c>
      <c r="B396" s="365"/>
      <c r="C396" s="368" t="s">
        <v>93</v>
      </c>
      <c r="D396" s="333" t="s">
        <v>108</v>
      </c>
      <c r="E396" s="294">
        <v>29</v>
      </c>
      <c r="F396" s="294"/>
      <c r="G396" s="451"/>
      <c r="H396" s="256">
        <f>$E396*G396</f>
        <v>0</v>
      </c>
    </row>
    <row r="397" spans="1:8" ht="14.25">
      <c r="A397" s="371">
        <f>A396+0.1</f>
        <v>46.50000000000001</v>
      </c>
      <c r="B397" s="365"/>
      <c r="C397" s="368" t="s">
        <v>95</v>
      </c>
      <c r="D397" s="333" t="s">
        <v>108</v>
      </c>
      <c r="E397" s="294">
        <v>3</v>
      </c>
      <c r="F397" s="294"/>
      <c r="G397" s="451"/>
      <c r="H397" s="256">
        <f>$E397*G397</f>
        <v>0</v>
      </c>
    </row>
    <row r="398" spans="1:8" ht="15">
      <c r="A398" s="367">
        <f>A392+1</f>
        <v>47</v>
      </c>
      <c r="B398" s="365" t="s">
        <v>157</v>
      </c>
      <c r="C398" s="366" t="s">
        <v>235</v>
      </c>
      <c r="D398" s="333"/>
      <c r="E398" s="294"/>
      <c r="F398" s="294"/>
      <c r="G398" s="451"/>
      <c r="H398" s="256"/>
    </row>
    <row r="399" spans="1:8" ht="14.25">
      <c r="A399" s="371">
        <f>A398+0.1</f>
        <v>47.1</v>
      </c>
      <c r="B399" s="365"/>
      <c r="C399" s="368" t="s">
        <v>86</v>
      </c>
      <c r="D399" s="333" t="s">
        <v>108</v>
      </c>
      <c r="E399" s="294">
        <v>5</v>
      </c>
      <c r="F399" s="294"/>
      <c r="G399" s="451"/>
      <c r="H399" s="256">
        <f>$E399*G399</f>
        <v>0</v>
      </c>
    </row>
    <row r="400" spans="1:8" ht="14.25">
      <c r="A400" s="371">
        <f>A399+0.1</f>
        <v>47.2</v>
      </c>
      <c r="B400" s="365"/>
      <c r="C400" s="368" t="s">
        <v>89</v>
      </c>
      <c r="D400" s="333" t="s">
        <v>108</v>
      </c>
      <c r="E400" s="294">
        <v>5</v>
      </c>
      <c r="F400" s="294"/>
      <c r="G400" s="451"/>
      <c r="H400" s="256">
        <f>$E400*G400</f>
        <v>0</v>
      </c>
    </row>
    <row r="401" spans="1:8" ht="14.25">
      <c r="A401" s="371">
        <f>A400+0.1</f>
        <v>47.300000000000004</v>
      </c>
      <c r="B401" s="365"/>
      <c r="C401" s="368" t="s">
        <v>91</v>
      </c>
      <c r="D401" s="333" t="s">
        <v>108</v>
      </c>
      <c r="E401" s="294">
        <v>5</v>
      </c>
      <c r="F401" s="294"/>
      <c r="G401" s="451"/>
      <c r="H401" s="256">
        <f>$E401*G401</f>
        <v>0</v>
      </c>
    </row>
    <row r="402" spans="1:8" ht="14.25">
      <c r="A402" s="371">
        <f>A401+0.1</f>
        <v>47.400000000000006</v>
      </c>
      <c r="B402" s="365"/>
      <c r="C402" s="368" t="s">
        <v>93</v>
      </c>
      <c r="D402" s="333" t="s">
        <v>108</v>
      </c>
      <c r="E402" s="294">
        <v>5</v>
      </c>
      <c r="F402" s="294"/>
      <c r="G402" s="451"/>
      <c r="H402" s="256">
        <f>$E402*G402</f>
        <v>0</v>
      </c>
    </row>
    <row r="403" spans="1:8" ht="15">
      <c r="A403" s="367">
        <f>A398+1</f>
        <v>48</v>
      </c>
      <c r="B403" s="365" t="s">
        <v>157</v>
      </c>
      <c r="C403" s="366" t="s">
        <v>236</v>
      </c>
      <c r="D403" s="333"/>
      <c r="E403" s="294"/>
      <c r="F403" s="294"/>
      <c r="G403" s="451"/>
      <c r="H403" s="256"/>
    </row>
    <row r="404" spans="1:8" ht="14.25">
      <c r="A404" s="371">
        <f>A403+0.1</f>
        <v>48.1</v>
      </c>
      <c r="B404" s="365"/>
      <c r="C404" s="368" t="s">
        <v>86</v>
      </c>
      <c r="D404" s="333" t="s">
        <v>108</v>
      </c>
      <c r="E404" s="294">
        <v>8</v>
      </c>
      <c r="F404" s="294"/>
      <c r="G404" s="451"/>
      <c r="H404" s="256">
        <f>$E404*G404</f>
        <v>0</v>
      </c>
    </row>
    <row r="405" spans="1:8" ht="14.25">
      <c r="A405" s="371">
        <f>A404+0.1</f>
        <v>48.2</v>
      </c>
      <c r="B405" s="365"/>
      <c r="C405" s="368" t="s">
        <v>89</v>
      </c>
      <c r="D405" s="333" t="s">
        <v>108</v>
      </c>
      <c r="E405" s="294">
        <v>8</v>
      </c>
      <c r="F405" s="294"/>
      <c r="G405" s="451"/>
      <c r="H405" s="256">
        <f>$E405*G405</f>
        <v>0</v>
      </c>
    </row>
    <row r="406" spans="1:8" ht="14.25">
      <c r="A406" s="371">
        <f>A405+0.1</f>
        <v>48.300000000000004</v>
      </c>
      <c r="B406" s="365"/>
      <c r="C406" s="368" t="s">
        <v>91</v>
      </c>
      <c r="D406" s="333" t="s">
        <v>108</v>
      </c>
      <c r="E406" s="294">
        <v>8</v>
      </c>
      <c r="F406" s="294"/>
      <c r="G406" s="451"/>
      <c r="H406" s="256">
        <f>$E406*G406</f>
        <v>0</v>
      </c>
    </row>
    <row r="407" spans="1:8" ht="14.25">
      <c r="A407" s="371">
        <f>A406+0.1</f>
        <v>48.400000000000006</v>
      </c>
      <c r="B407" s="365"/>
      <c r="C407" s="368" t="s">
        <v>93</v>
      </c>
      <c r="D407" s="333" t="s">
        <v>108</v>
      </c>
      <c r="E407" s="294">
        <v>8</v>
      </c>
      <c r="F407" s="294"/>
      <c r="G407" s="451"/>
      <c r="H407" s="256">
        <f>$E407*G407</f>
        <v>0</v>
      </c>
    </row>
    <row r="408" spans="1:8" ht="144">
      <c r="A408" s="367">
        <f>A403+1</f>
        <v>49</v>
      </c>
      <c r="B408" s="365" t="s">
        <v>157</v>
      </c>
      <c r="C408" s="368" t="s">
        <v>237</v>
      </c>
      <c r="D408" s="333"/>
      <c r="E408" s="294"/>
      <c r="F408" s="294"/>
      <c r="G408" s="451"/>
      <c r="H408" s="256"/>
    </row>
    <row r="409" spans="1:8" ht="14.25">
      <c r="A409" s="371">
        <f>A408+0.1</f>
        <v>49.1</v>
      </c>
      <c r="B409" s="365"/>
      <c r="C409" s="368" t="s">
        <v>86</v>
      </c>
      <c r="D409" s="333" t="s">
        <v>108</v>
      </c>
      <c r="E409" s="294">
        <v>13</v>
      </c>
      <c r="F409" s="294"/>
      <c r="G409" s="451"/>
      <c r="H409" s="256">
        <f>$E409*G409</f>
        <v>0</v>
      </c>
    </row>
    <row r="410" spans="1:8" ht="14.25">
      <c r="A410" s="371">
        <f>A409+0.1</f>
        <v>49.2</v>
      </c>
      <c r="B410" s="365"/>
      <c r="C410" s="368" t="s">
        <v>89</v>
      </c>
      <c r="D410" s="333" t="s">
        <v>108</v>
      </c>
      <c r="E410" s="294">
        <v>13</v>
      </c>
      <c r="F410" s="294"/>
      <c r="G410" s="451"/>
      <c r="H410" s="256">
        <f>$E410*G410</f>
        <v>0</v>
      </c>
    </row>
    <row r="411" spans="1:8" ht="14.25">
      <c r="A411" s="371">
        <f>A410+0.1</f>
        <v>49.300000000000004</v>
      </c>
      <c r="B411" s="365"/>
      <c r="C411" s="368" t="s">
        <v>91</v>
      </c>
      <c r="D411" s="333" t="s">
        <v>108</v>
      </c>
      <c r="E411" s="294">
        <v>13</v>
      </c>
      <c r="F411" s="294"/>
      <c r="G411" s="451"/>
      <c r="H411" s="256">
        <f>$E411*G411</f>
        <v>0</v>
      </c>
    </row>
    <row r="412" spans="1:8" ht="14.25">
      <c r="A412" s="371">
        <f>A411+0.1</f>
        <v>49.400000000000006</v>
      </c>
      <c r="B412" s="365"/>
      <c r="C412" s="368" t="s">
        <v>93</v>
      </c>
      <c r="D412" s="333" t="s">
        <v>108</v>
      </c>
      <c r="E412" s="294">
        <v>13</v>
      </c>
      <c r="F412" s="294"/>
      <c r="G412" s="451"/>
      <c r="H412" s="256">
        <f>$E412*G412</f>
        <v>0</v>
      </c>
    </row>
    <row r="413" spans="1:8" ht="15">
      <c r="A413" s="367">
        <f>A408+1</f>
        <v>50</v>
      </c>
      <c r="B413" s="365" t="s">
        <v>157</v>
      </c>
      <c r="C413" s="366" t="s">
        <v>238</v>
      </c>
      <c r="D413" s="333"/>
      <c r="E413" s="294"/>
      <c r="F413" s="294"/>
      <c r="G413" s="451"/>
      <c r="H413" s="256"/>
    </row>
    <row r="414" spans="1:8" ht="14.25">
      <c r="A414" s="371">
        <f>A413+0.1</f>
        <v>50.1</v>
      </c>
      <c r="B414" s="365"/>
      <c r="C414" s="368" t="s">
        <v>86</v>
      </c>
      <c r="D414" s="333" t="s">
        <v>108</v>
      </c>
      <c r="E414" s="294">
        <v>36</v>
      </c>
      <c r="F414" s="294"/>
      <c r="G414" s="451"/>
      <c r="H414" s="256">
        <f>$E414*G414</f>
        <v>0</v>
      </c>
    </row>
    <row r="415" spans="1:8" ht="14.25">
      <c r="A415" s="371">
        <f>A414+0.1</f>
        <v>50.2</v>
      </c>
      <c r="B415" s="365"/>
      <c r="C415" s="368" t="s">
        <v>89</v>
      </c>
      <c r="D415" s="333" t="s">
        <v>108</v>
      </c>
      <c r="E415" s="294">
        <v>36</v>
      </c>
      <c r="F415" s="294"/>
      <c r="G415" s="451"/>
      <c r="H415" s="256">
        <f>$E415*G415</f>
        <v>0</v>
      </c>
    </row>
    <row r="416" spans="1:8" ht="14.25">
      <c r="A416" s="371">
        <f>A415+0.1</f>
        <v>50.300000000000004</v>
      </c>
      <c r="B416" s="365"/>
      <c r="C416" s="368" t="s">
        <v>91</v>
      </c>
      <c r="D416" s="333" t="s">
        <v>108</v>
      </c>
      <c r="E416" s="294">
        <v>36</v>
      </c>
      <c r="F416" s="294"/>
      <c r="G416" s="451"/>
      <c r="H416" s="256">
        <f>$E416*G416</f>
        <v>0</v>
      </c>
    </row>
    <row r="417" spans="1:8" ht="14.25">
      <c r="A417" s="371">
        <f>A416+0.1</f>
        <v>50.400000000000006</v>
      </c>
      <c r="B417" s="365"/>
      <c r="C417" s="368" t="s">
        <v>93</v>
      </c>
      <c r="D417" s="333" t="s">
        <v>108</v>
      </c>
      <c r="E417" s="294">
        <v>36</v>
      </c>
      <c r="F417" s="294"/>
      <c r="G417" s="451"/>
      <c r="H417" s="256">
        <f>$E417*G417</f>
        <v>0</v>
      </c>
    </row>
    <row r="418" spans="1:8" ht="30">
      <c r="A418" s="367">
        <f>A413+1</f>
        <v>51</v>
      </c>
      <c r="B418" s="365" t="s">
        <v>157</v>
      </c>
      <c r="C418" s="366" t="s">
        <v>239</v>
      </c>
      <c r="D418" s="333"/>
      <c r="E418" s="294"/>
      <c r="F418" s="294"/>
      <c r="G418" s="451"/>
      <c r="H418" s="256"/>
    </row>
    <row r="419" spans="1:8" ht="14.25">
      <c r="A419" s="371">
        <f>A418+0.1</f>
        <v>51.1</v>
      </c>
      <c r="B419" s="365"/>
      <c r="C419" s="368" t="s">
        <v>86</v>
      </c>
      <c r="D419" s="333" t="s">
        <v>108</v>
      </c>
      <c r="E419" s="294">
        <v>4</v>
      </c>
      <c r="F419" s="294"/>
      <c r="G419" s="451"/>
      <c r="H419" s="256">
        <f>$E419*G419</f>
        <v>0</v>
      </c>
    </row>
    <row r="420" spans="1:8" ht="14.25">
      <c r="A420" s="371">
        <f>A419+0.1</f>
        <v>51.2</v>
      </c>
      <c r="B420" s="365"/>
      <c r="C420" s="368" t="s">
        <v>89</v>
      </c>
      <c r="D420" s="333" t="s">
        <v>108</v>
      </c>
      <c r="E420" s="294">
        <v>4</v>
      </c>
      <c r="F420" s="294"/>
      <c r="G420" s="451"/>
      <c r="H420" s="256">
        <f>$E420*G420</f>
        <v>0</v>
      </c>
    </row>
    <row r="421" spans="1:8" ht="14.25">
      <c r="A421" s="371">
        <f>A420+0.1</f>
        <v>51.300000000000004</v>
      </c>
      <c r="B421" s="365"/>
      <c r="C421" s="368" t="s">
        <v>91</v>
      </c>
      <c r="D421" s="333" t="s">
        <v>108</v>
      </c>
      <c r="E421" s="294">
        <v>4</v>
      </c>
      <c r="F421" s="294"/>
      <c r="G421" s="451"/>
      <c r="H421" s="256">
        <f>$E421*G421</f>
        <v>0</v>
      </c>
    </row>
    <row r="422" spans="1:8" ht="14.25">
      <c r="A422" s="371">
        <f>A421+0.1</f>
        <v>51.400000000000006</v>
      </c>
      <c r="B422" s="365"/>
      <c r="C422" s="368" t="s">
        <v>93</v>
      </c>
      <c r="D422" s="333" t="s">
        <v>108</v>
      </c>
      <c r="E422" s="294">
        <v>4</v>
      </c>
      <c r="F422" s="294"/>
      <c r="G422" s="451"/>
      <c r="H422" s="256">
        <f>$E422*G422</f>
        <v>0</v>
      </c>
    </row>
    <row r="423" spans="1:8" ht="30">
      <c r="A423" s="367">
        <f>A418+1</f>
        <v>52</v>
      </c>
      <c r="B423" s="365" t="s">
        <v>157</v>
      </c>
      <c r="C423" s="366" t="s">
        <v>240</v>
      </c>
      <c r="D423" s="333"/>
      <c r="E423" s="294"/>
      <c r="F423" s="294"/>
      <c r="G423" s="451"/>
      <c r="H423" s="256"/>
    </row>
    <row r="424" spans="1:8" ht="14.25">
      <c r="A424" s="371">
        <f>A423+0.1</f>
        <v>52.1</v>
      </c>
      <c r="B424" s="365"/>
      <c r="C424" s="368" t="s">
        <v>86</v>
      </c>
      <c r="D424" s="333" t="s">
        <v>108</v>
      </c>
      <c r="E424" s="294">
        <v>8</v>
      </c>
      <c r="F424" s="294"/>
      <c r="G424" s="451"/>
      <c r="H424" s="256">
        <f>$E424*G424</f>
        <v>0</v>
      </c>
    </row>
    <row r="425" spans="1:8" ht="14.25">
      <c r="A425" s="371">
        <f>A424+0.1</f>
        <v>52.2</v>
      </c>
      <c r="B425" s="365"/>
      <c r="C425" s="368" t="s">
        <v>89</v>
      </c>
      <c r="D425" s="333" t="s">
        <v>108</v>
      </c>
      <c r="E425" s="294">
        <v>8</v>
      </c>
      <c r="F425" s="294"/>
      <c r="G425" s="451"/>
      <c r="H425" s="256">
        <f>$E425*G425</f>
        <v>0</v>
      </c>
    </row>
    <row r="426" spans="1:8" ht="14.25">
      <c r="A426" s="371">
        <f>A425+0.1</f>
        <v>52.300000000000004</v>
      </c>
      <c r="B426" s="365"/>
      <c r="C426" s="368" t="s">
        <v>91</v>
      </c>
      <c r="D426" s="333" t="s">
        <v>108</v>
      </c>
      <c r="E426" s="294">
        <v>8</v>
      </c>
      <c r="F426" s="294"/>
      <c r="G426" s="451"/>
      <c r="H426" s="256">
        <f>$E426*G426</f>
        <v>0</v>
      </c>
    </row>
    <row r="427" spans="1:8" ht="14.25">
      <c r="A427" s="371">
        <f>A426+0.1</f>
        <v>52.400000000000006</v>
      </c>
      <c r="B427" s="365"/>
      <c r="C427" s="368" t="s">
        <v>93</v>
      </c>
      <c r="D427" s="333" t="s">
        <v>108</v>
      </c>
      <c r="E427" s="294">
        <v>8</v>
      </c>
      <c r="F427" s="294"/>
      <c r="G427" s="451"/>
      <c r="H427" s="256">
        <f>$E427*G427</f>
        <v>0</v>
      </c>
    </row>
    <row r="428" spans="1:8" ht="14.25">
      <c r="A428" s="371">
        <f>A427+0.1</f>
        <v>52.50000000000001</v>
      </c>
      <c r="B428" s="365"/>
      <c r="C428" s="368" t="s">
        <v>95</v>
      </c>
      <c r="D428" s="333" t="s">
        <v>108</v>
      </c>
      <c r="E428" s="294">
        <v>7</v>
      </c>
      <c r="F428" s="294"/>
      <c r="G428" s="451"/>
      <c r="H428" s="256">
        <f>$E428*G428</f>
        <v>0</v>
      </c>
    </row>
    <row r="429" spans="1:8" ht="30">
      <c r="A429" s="367">
        <f>A423+1</f>
        <v>53</v>
      </c>
      <c r="B429" s="365" t="s">
        <v>157</v>
      </c>
      <c r="C429" s="366" t="s">
        <v>241</v>
      </c>
      <c r="D429" s="333"/>
      <c r="E429" s="294"/>
      <c r="F429" s="294"/>
      <c r="G429" s="451"/>
      <c r="H429" s="256"/>
    </row>
    <row r="430" spans="1:8" ht="14.25">
      <c r="A430" s="371">
        <f>A429+0.1</f>
        <v>53.1</v>
      </c>
      <c r="B430" s="365"/>
      <c r="C430" s="368" t="s">
        <v>86</v>
      </c>
      <c r="D430" s="333" t="s">
        <v>108</v>
      </c>
      <c r="E430" s="294">
        <v>13</v>
      </c>
      <c r="F430" s="294"/>
      <c r="G430" s="451"/>
      <c r="H430" s="256">
        <f>$E430*G430</f>
        <v>0</v>
      </c>
    </row>
    <row r="431" spans="1:8" ht="14.25">
      <c r="A431" s="371">
        <f>A430+0.1</f>
        <v>53.2</v>
      </c>
      <c r="B431" s="365"/>
      <c r="C431" s="368" t="s">
        <v>89</v>
      </c>
      <c r="D431" s="333" t="s">
        <v>108</v>
      </c>
      <c r="E431" s="294">
        <v>13</v>
      </c>
      <c r="F431" s="294"/>
      <c r="G431" s="451"/>
      <c r="H431" s="256">
        <f>$E431*G431</f>
        <v>0</v>
      </c>
    </row>
    <row r="432" spans="1:8" ht="14.25">
      <c r="A432" s="371">
        <f>A431+0.1</f>
        <v>53.300000000000004</v>
      </c>
      <c r="B432" s="365"/>
      <c r="C432" s="368" t="s">
        <v>91</v>
      </c>
      <c r="D432" s="333" t="s">
        <v>108</v>
      </c>
      <c r="E432" s="294">
        <v>13</v>
      </c>
      <c r="F432" s="294"/>
      <c r="G432" s="451"/>
      <c r="H432" s="256">
        <f>$E432*G432</f>
        <v>0</v>
      </c>
    </row>
    <row r="433" spans="1:8" ht="14.25">
      <c r="A433" s="371">
        <f>A432+0.1</f>
        <v>53.400000000000006</v>
      </c>
      <c r="B433" s="365"/>
      <c r="C433" s="368" t="s">
        <v>93</v>
      </c>
      <c r="D433" s="333" t="s">
        <v>108</v>
      </c>
      <c r="E433" s="294">
        <v>13</v>
      </c>
      <c r="F433" s="294"/>
      <c r="G433" s="451"/>
      <c r="H433" s="256">
        <f>$E433*G433</f>
        <v>0</v>
      </c>
    </row>
    <row r="434" spans="1:8" ht="115.5">
      <c r="A434" s="367">
        <f>A429+1</f>
        <v>54</v>
      </c>
      <c r="B434" s="407" t="s">
        <v>157</v>
      </c>
      <c r="C434" s="408" t="s">
        <v>242</v>
      </c>
      <c r="D434" s="349"/>
      <c r="E434" s="294"/>
      <c r="F434" s="294"/>
      <c r="G434" s="451"/>
      <c r="H434" s="256"/>
    </row>
    <row r="435" spans="1:8" ht="87">
      <c r="A435" s="371"/>
      <c r="B435" s="409"/>
      <c r="C435" s="408" t="s">
        <v>243</v>
      </c>
      <c r="D435" s="349"/>
      <c r="E435" s="294"/>
      <c r="F435" s="294"/>
      <c r="G435" s="451"/>
      <c r="H435" s="256"/>
    </row>
    <row r="436" spans="1:8" ht="14.25">
      <c r="A436" s="371">
        <f>A434+0.1</f>
        <v>54.1</v>
      </c>
      <c r="B436" s="409"/>
      <c r="C436" s="410" t="s">
        <v>102</v>
      </c>
      <c r="D436" s="349" t="s">
        <v>108</v>
      </c>
      <c r="E436" s="294">
        <v>1</v>
      </c>
      <c r="F436" s="294"/>
      <c r="G436" s="451"/>
      <c r="H436" s="256">
        <f>$E436*G436</f>
        <v>0</v>
      </c>
    </row>
    <row r="437" spans="1:8" ht="14.25">
      <c r="A437" s="371">
        <f>A436+0.1</f>
        <v>54.2</v>
      </c>
      <c r="B437" s="409"/>
      <c r="C437" s="410" t="s">
        <v>103</v>
      </c>
      <c r="D437" s="349" t="s">
        <v>108</v>
      </c>
      <c r="E437" s="294">
        <v>1</v>
      </c>
      <c r="F437" s="294"/>
      <c r="G437" s="451"/>
      <c r="H437" s="256">
        <f>$E437*G437</f>
        <v>0</v>
      </c>
    </row>
    <row r="438" spans="1:8" ht="144">
      <c r="A438" s="367">
        <f>A434+1</f>
        <v>55</v>
      </c>
      <c r="B438" s="365" t="s">
        <v>157</v>
      </c>
      <c r="C438" s="369" t="s">
        <v>244</v>
      </c>
      <c r="D438" s="337"/>
      <c r="E438" s="294"/>
      <c r="F438" s="294"/>
      <c r="G438" s="451"/>
      <c r="H438" s="256"/>
    </row>
    <row r="439" spans="1:8" ht="72.75">
      <c r="A439" s="367"/>
      <c r="B439" s="365"/>
      <c r="C439" s="369" t="s">
        <v>245</v>
      </c>
      <c r="D439" s="337"/>
      <c r="E439" s="294"/>
      <c r="F439" s="294"/>
      <c r="G439" s="451"/>
      <c r="H439" s="256"/>
    </row>
    <row r="440" spans="1:8" ht="99.75">
      <c r="A440" s="367"/>
      <c r="B440" s="365"/>
      <c r="C440" s="369" t="s">
        <v>246</v>
      </c>
      <c r="D440" s="337"/>
      <c r="E440" s="294"/>
      <c r="F440" s="294"/>
      <c r="G440" s="451"/>
      <c r="H440" s="256"/>
    </row>
    <row r="441" spans="1:8" ht="57">
      <c r="A441" s="367"/>
      <c r="B441" s="365"/>
      <c r="C441" s="369" t="s">
        <v>247</v>
      </c>
      <c r="D441" s="337" t="s">
        <v>108</v>
      </c>
      <c r="E441" s="294">
        <v>106</v>
      </c>
      <c r="F441" s="294"/>
      <c r="G441" s="451"/>
      <c r="H441" s="256">
        <f>$E441*G441</f>
        <v>0</v>
      </c>
    </row>
    <row r="442" spans="1:8" ht="14.25">
      <c r="A442" s="367"/>
      <c r="B442" s="365"/>
      <c r="C442" s="368"/>
      <c r="D442" s="337"/>
      <c r="E442" s="294"/>
      <c r="F442" s="294"/>
      <c r="G442" s="451"/>
      <c r="H442" s="256"/>
    </row>
    <row r="443" spans="1:8" ht="15">
      <c r="A443" s="297"/>
      <c r="B443" s="374"/>
      <c r="C443" s="411" t="s">
        <v>248</v>
      </c>
      <c r="D443" s="412"/>
      <c r="E443" s="299"/>
      <c r="F443" s="300"/>
      <c r="G443" s="451"/>
      <c r="H443" s="263">
        <f>SUM(H327:H442)</f>
        <v>0</v>
      </c>
    </row>
    <row r="444" spans="1:8" ht="15">
      <c r="A444" s="375"/>
      <c r="B444" s="335"/>
      <c r="C444" s="366"/>
      <c r="D444" s="333"/>
      <c r="E444" s="294"/>
      <c r="F444" s="344"/>
      <c r="G444" s="451"/>
      <c r="H444" s="376"/>
    </row>
    <row r="445" spans="1:8" ht="15">
      <c r="A445" s="347" t="s">
        <v>34</v>
      </c>
      <c r="B445" s="335"/>
      <c r="C445" s="366" t="s">
        <v>35</v>
      </c>
      <c r="D445" s="333"/>
      <c r="E445" s="294"/>
      <c r="F445" s="294"/>
      <c r="G445" s="451"/>
      <c r="H445" s="256"/>
    </row>
    <row r="446" spans="1:8" ht="143.25">
      <c r="A446" s="367">
        <f>A438+1</f>
        <v>56</v>
      </c>
      <c r="B446" s="413" t="s">
        <v>249</v>
      </c>
      <c r="C446" s="414" t="s">
        <v>250</v>
      </c>
      <c r="D446" s="333"/>
      <c r="E446" s="294"/>
      <c r="F446" s="294"/>
      <c r="G446" s="451"/>
      <c r="H446" s="256"/>
    </row>
    <row r="447" spans="1:8" ht="14.25">
      <c r="A447" s="371">
        <f>A446+0.1</f>
        <v>56.1</v>
      </c>
      <c r="B447" s="365"/>
      <c r="C447" s="368" t="s">
        <v>86</v>
      </c>
      <c r="D447" s="333" t="s">
        <v>108</v>
      </c>
      <c r="E447" s="294">
        <v>32</v>
      </c>
      <c r="F447" s="294"/>
      <c r="G447" s="451"/>
      <c r="H447" s="256">
        <f>$E447*G447</f>
        <v>0</v>
      </c>
    </row>
    <row r="448" spans="1:8" ht="14.25">
      <c r="A448" s="371">
        <f>A447+0.1</f>
        <v>56.2</v>
      </c>
      <c r="B448" s="365"/>
      <c r="C448" s="368" t="s">
        <v>89</v>
      </c>
      <c r="D448" s="333" t="s">
        <v>108</v>
      </c>
      <c r="E448" s="294">
        <v>32</v>
      </c>
      <c r="F448" s="294"/>
      <c r="G448" s="451"/>
      <c r="H448" s="256">
        <f>$E448*G448</f>
        <v>0</v>
      </c>
    </row>
    <row r="449" spans="1:8" ht="14.25">
      <c r="A449" s="371">
        <f>A448+0.1</f>
        <v>56.300000000000004</v>
      </c>
      <c r="B449" s="365"/>
      <c r="C449" s="368" t="s">
        <v>91</v>
      </c>
      <c r="D449" s="333" t="s">
        <v>108</v>
      </c>
      <c r="E449" s="294">
        <v>32</v>
      </c>
      <c r="F449" s="294"/>
      <c r="G449" s="451"/>
      <c r="H449" s="256">
        <f>$E449*G449</f>
        <v>0</v>
      </c>
    </row>
    <row r="450" spans="1:8" ht="14.25">
      <c r="A450" s="371">
        <f>A449+0.1</f>
        <v>56.400000000000006</v>
      </c>
      <c r="B450" s="365"/>
      <c r="C450" s="368" t="s">
        <v>93</v>
      </c>
      <c r="D450" s="333" t="s">
        <v>108</v>
      </c>
      <c r="E450" s="294">
        <v>32</v>
      </c>
      <c r="F450" s="294"/>
      <c r="G450" s="451"/>
      <c r="H450" s="256">
        <f>$E450*G450</f>
        <v>0</v>
      </c>
    </row>
    <row r="451" spans="1:8" ht="101.25">
      <c r="A451" s="367">
        <f>A446+1</f>
        <v>57</v>
      </c>
      <c r="B451" s="413" t="s">
        <v>249</v>
      </c>
      <c r="C451" s="415" t="s">
        <v>251</v>
      </c>
      <c r="D451" s="333"/>
      <c r="E451" s="294"/>
      <c r="F451" s="294"/>
      <c r="G451" s="451"/>
      <c r="H451" s="256"/>
    </row>
    <row r="452" spans="1:8" ht="14.25">
      <c r="A452" s="371">
        <f>A451+0.1</f>
        <v>57.1</v>
      </c>
      <c r="B452" s="365"/>
      <c r="C452" s="368" t="s">
        <v>86</v>
      </c>
      <c r="D452" s="333" t="s">
        <v>118</v>
      </c>
      <c r="E452" s="294">
        <v>2</v>
      </c>
      <c r="F452" s="294"/>
      <c r="G452" s="451"/>
      <c r="H452" s="256">
        <f aca="true" t="shared" si="25" ref="H452:H457">$E452*G452</f>
        <v>0</v>
      </c>
    </row>
    <row r="453" spans="1:8" ht="14.25">
      <c r="A453" s="371">
        <f>A452+0.1</f>
        <v>57.2</v>
      </c>
      <c r="B453" s="365"/>
      <c r="C453" s="368" t="s">
        <v>89</v>
      </c>
      <c r="D453" s="333" t="s">
        <v>118</v>
      </c>
      <c r="E453" s="294">
        <v>2</v>
      </c>
      <c r="F453" s="294"/>
      <c r="G453" s="451"/>
      <c r="H453" s="256">
        <f t="shared" si="25"/>
        <v>0</v>
      </c>
    </row>
    <row r="454" spans="1:8" ht="14.25">
      <c r="A454" s="371">
        <f>A453+0.1</f>
        <v>57.300000000000004</v>
      </c>
      <c r="B454" s="365"/>
      <c r="C454" s="368" t="s">
        <v>91</v>
      </c>
      <c r="D454" s="333" t="s">
        <v>118</v>
      </c>
      <c r="E454" s="294">
        <v>2</v>
      </c>
      <c r="F454" s="294"/>
      <c r="G454" s="451"/>
      <c r="H454" s="256">
        <f t="shared" si="25"/>
        <v>0</v>
      </c>
    </row>
    <row r="455" spans="1:8" ht="14.25">
      <c r="A455" s="371">
        <f>A454+0.1</f>
        <v>57.400000000000006</v>
      </c>
      <c r="B455" s="365"/>
      <c r="C455" s="368" t="s">
        <v>93</v>
      </c>
      <c r="D455" s="333" t="s">
        <v>118</v>
      </c>
      <c r="E455" s="294">
        <v>2</v>
      </c>
      <c r="F455" s="294"/>
      <c r="G455" s="451"/>
      <c r="H455" s="256">
        <f t="shared" si="25"/>
        <v>0</v>
      </c>
    </row>
    <row r="456" spans="1:9" ht="14.25">
      <c r="A456" s="371">
        <f>A455+0.1</f>
        <v>57.50000000000001</v>
      </c>
      <c r="B456" s="365"/>
      <c r="C456" s="368" t="s">
        <v>119</v>
      </c>
      <c r="D456" s="333" t="s">
        <v>118</v>
      </c>
      <c r="E456" s="294">
        <v>1</v>
      </c>
      <c r="F456" s="294"/>
      <c r="G456" s="451"/>
      <c r="H456" s="256">
        <f t="shared" si="25"/>
        <v>0</v>
      </c>
      <c r="I456" s="223"/>
    </row>
    <row r="457" spans="1:8" ht="146.25">
      <c r="A457" s="367">
        <f>A451+1</f>
        <v>58</v>
      </c>
      <c r="B457" s="413" t="s">
        <v>249</v>
      </c>
      <c r="C457" s="398" t="s">
        <v>1176</v>
      </c>
      <c r="D457" s="333" t="s">
        <v>118</v>
      </c>
      <c r="E457" s="294">
        <v>4</v>
      </c>
      <c r="F457" s="294"/>
      <c r="G457" s="451"/>
      <c r="H457" s="256">
        <f t="shared" si="25"/>
        <v>0</v>
      </c>
    </row>
    <row r="458" spans="1:9" ht="14.25">
      <c r="A458" s="371"/>
      <c r="B458" s="365"/>
      <c r="C458" s="368"/>
      <c r="D458" s="333"/>
      <c r="E458" s="294"/>
      <c r="F458" s="294"/>
      <c r="G458" s="451"/>
      <c r="H458" s="256"/>
      <c r="I458" s="223"/>
    </row>
    <row r="459" spans="1:8" ht="15">
      <c r="A459" s="297"/>
      <c r="B459" s="374"/>
      <c r="C459" s="298" t="s">
        <v>252</v>
      </c>
      <c r="D459" s="298"/>
      <c r="E459" s="299"/>
      <c r="F459" s="300"/>
      <c r="G459" s="451"/>
      <c r="H459" s="263">
        <f>SUM(H446:H458)</f>
        <v>0</v>
      </c>
    </row>
    <row r="460" spans="1:8" ht="14.25">
      <c r="A460" s="375"/>
      <c r="B460" s="335"/>
      <c r="C460" s="368"/>
      <c r="D460" s="333"/>
      <c r="E460" s="294"/>
      <c r="F460" s="294"/>
      <c r="G460" s="451"/>
      <c r="H460" s="256"/>
    </row>
    <row r="461" spans="1:8" ht="15">
      <c r="A461" s="347" t="s">
        <v>36</v>
      </c>
      <c r="B461" s="335"/>
      <c r="C461" s="366" t="s">
        <v>37</v>
      </c>
      <c r="D461" s="333"/>
      <c r="E461" s="294"/>
      <c r="F461" s="294"/>
      <c r="G461" s="451"/>
      <c r="H461" s="256"/>
    </row>
    <row r="462" spans="1:8" ht="15">
      <c r="A462" s="367">
        <f>A457+1</f>
        <v>59</v>
      </c>
      <c r="B462" s="372" t="s">
        <v>253</v>
      </c>
      <c r="C462" s="368" t="s">
        <v>254</v>
      </c>
      <c r="D462" s="333"/>
      <c r="E462" s="294"/>
      <c r="F462" s="294"/>
      <c r="G462" s="451"/>
      <c r="H462" s="256"/>
    </row>
    <row r="463" spans="1:8" ht="42.75">
      <c r="A463" s="367"/>
      <c r="B463" s="365"/>
      <c r="C463" s="368" t="s">
        <v>255</v>
      </c>
      <c r="D463" s="333"/>
      <c r="E463" s="294"/>
      <c r="F463" s="294"/>
      <c r="G463" s="451"/>
      <c r="H463" s="256"/>
    </row>
    <row r="464" spans="1:8" ht="42.75">
      <c r="A464" s="367"/>
      <c r="B464" s="365"/>
      <c r="C464" s="368" t="s">
        <v>256</v>
      </c>
      <c r="D464" s="333"/>
      <c r="E464" s="294"/>
      <c r="F464" s="294"/>
      <c r="G464" s="451"/>
      <c r="H464" s="256"/>
    </row>
    <row r="465" spans="1:8" ht="85.5">
      <c r="A465" s="367"/>
      <c r="B465" s="365"/>
      <c r="C465" s="368" t="s">
        <v>257</v>
      </c>
      <c r="D465" s="333"/>
      <c r="E465" s="294"/>
      <c r="F465" s="294"/>
      <c r="G465" s="451"/>
      <c r="H465" s="256"/>
    </row>
    <row r="466" spans="1:8" ht="71.25">
      <c r="A466" s="367"/>
      <c r="B466" s="365"/>
      <c r="C466" s="368" t="s">
        <v>258</v>
      </c>
      <c r="D466" s="333"/>
      <c r="E466" s="294"/>
      <c r="F466" s="294"/>
      <c r="G466" s="451"/>
      <c r="H466" s="256"/>
    </row>
    <row r="467" spans="1:8" ht="99.75">
      <c r="A467" s="367"/>
      <c r="B467" s="365"/>
      <c r="C467" s="368" t="s">
        <v>259</v>
      </c>
      <c r="D467" s="333"/>
      <c r="E467" s="294"/>
      <c r="F467" s="294"/>
      <c r="G467" s="451"/>
      <c r="H467" s="256"/>
    </row>
    <row r="468" spans="1:8" ht="42.75">
      <c r="A468" s="367"/>
      <c r="B468" s="365"/>
      <c r="C468" s="368" t="s">
        <v>260</v>
      </c>
      <c r="D468" s="335"/>
      <c r="E468" s="294"/>
      <c r="F468" s="294"/>
      <c r="G468" s="451"/>
      <c r="H468" s="256"/>
    </row>
    <row r="469" spans="1:8" ht="14.25">
      <c r="A469" s="371">
        <f>A462+0.1</f>
        <v>59.1</v>
      </c>
      <c r="B469" s="365"/>
      <c r="C469" s="368" t="s">
        <v>261</v>
      </c>
      <c r="D469" s="333" t="s">
        <v>108</v>
      </c>
      <c r="E469" s="294">
        <v>25</v>
      </c>
      <c r="F469" s="294"/>
      <c r="G469" s="455"/>
      <c r="H469" s="256">
        <f aca="true" t="shared" si="26" ref="H469:H474">$E469*G469</f>
        <v>0</v>
      </c>
    </row>
    <row r="470" spans="1:8" ht="14.25">
      <c r="A470" s="371">
        <f>A462+0.1</f>
        <v>59.1</v>
      </c>
      <c r="B470" s="365"/>
      <c r="C470" s="368" t="s">
        <v>86</v>
      </c>
      <c r="D470" s="333" t="s">
        <v>108</v>
      </c>
      <c r="E470" s="294">
        <v>290</v>
      </c>
      <c r="F470" s="294"/>
      <c r="G470" s="455"/>
      <c r="H470" s="256">
        <f t="shared" si="26"/>
        <v>0</v>
      </c>
    </row>
    <row r="471" spans="1:8" ht="14.25">
      <c r="A471" s="371">
        <f>A470+0.1</f>
        <v>59.2</v>
      </c>
      <c r="B471" s="365"/>
      <c r="C471" s="368" t="s">
        <v>89</v>
      </c>
      <c r="D471" s="333" t="s">
        <v>108</v>
      </c>
      <c r="E471" s="294">
        <v>290</v>
      </c>
      <c r="F471" s="294"/>
      <c r="G471" s="455"/>
      <c r="H471" s="256">
        <f t="shared" si="26"/>
        <v>0</v>
      </c>
    </row>
    <row r="472" spans="1:8" ht="14.25">
      <c r="A472" s="371">
        <f>A471+0.1</f>
        <v>59.300000000000004</v>
      </c>
      <c r="B472" s="365"/>
      <c r="C472" s="368" t="s">
        <v>91</v>
      </c>
      <c r="D472" s="333" t="s">
        <v>108</v>
      </c>
      <c r="E472" s="294">
        <v>290</v>
      </c>
      <c r="F472" s="294"/>
      <c r="G472" s="455"/>
      <c r="H472" s="256">
        <f t="shared" si="26"/>
        <v>0</v>
      </c>
    </row>
    <row r="473" spans="1:8" ht="14.25">
      <c r="A473" s="371">
        <f>A472+0.1</f>
        <v>59.400000000000006</v>
      </c>
      <c r="B473" s="365"/>
      <c r="C473" s="368" t="s">
        <v>93</v>
      </c>
      <c r="D473" s="333" t="s">
        <v>108</v>
      </c>
      <c r="E473" s="294">
        <v>290</v>
      </c>
      <c r="F473" s="294"/>
      <c r="G473" s="455"/>
      <c r="H473" s="256">
        <f t="shared" si="26"/>
        <v>0</v>
      </c>
    </row>
    <row r="474" spans="1:8" ht="14.25">
      <c r="A474" s="371">
        <f>A473+0.1</f>
        <v>59.50000000000001</v>
      </c>
      <c r="B474" s="365"/>
      <c r="C474" s="368" t="s">
        <v>95</v>
      </c>
      <c r="D474" s="333" t="s">
        <v>108</v>
      </c>
      <c r="E474" s="294">
        <v>290</v>
      </c>
      <c r="F474" s="294"/>
      <c r="G474" s="455"/>
      <c r="H474" s="256">
        <f t="shared" si="26"/>
        <v>0</v>
      </c>
    </row>
    <row r="475" spans="1:8" ht="144">
      <c r="A475" s="367">
        <f>A462+1</f>
        <v>60</v>
      </c>
      <c r="B475" s="365" t="s">
        <v>157</v>
      </c>
      <c r="C475" s="368" t="s">
        <v>262</v>
      </c>
      <c r="D475" s="333"/>
      <c r="E475" s="294"/>
      <c r="F475" s="294"/>
      <c r="G475" s="455"/>
      <c r="H475" s="256"/>
    </row>
    <row r="476" spans="1:8" ht="57">
      <c r="A476" s="371"/>
      <c r="B476" s="365"/>
      <c r="C476" s="368" t="s">
        <v>263</v>
      </c>
      <c r="D476" s="333"/>
      <c r="E476" s="294"/>
      <c r="F476" s="294"/>
      <c r="G476" s="455"/>
      <c r="H476" s="256"/>
    </row>
    <row r="477" spans="1:8" ht="42.75">
      <c r="A477" s="371"/>
      <c r="B477" s="365"/>
      <c r="C477" s="368" t="s">
        <v>264</v>
      </c>
      <c r="D477" s="333"/>
      <c r="E477" s="294"/>
      <c r="F477" s="294"/>
      <c r="G477" s="455"/>
      <c r="H477" s="256"/>
    </row>
    <row r="478" spans="1:8" ht="73.5">
      <c r="A478" s="371"/>
      <c r="B478" s="365"/>
      <c r="C478" s="368" t="s">
        <v>265</v>
      </c>
      <c r="D478" s="333"/>
      <c r="E478" s="294"/>
      <c r="F478" s="294"/>
      <c r="G478" s="455"/>
      <c r="H478" s="256"/>
    </row>
    <row r="479" spans="1:8" ht="114.75">
      <c r="A479" s="371"/>
      <c r="B479" s="365"/>
      <c r="C479" s="368" t="s">
        <v>266</v>
      </c>
      <c r="D479" s="333"/>
      <c r="E479" s="294"/>
      <c r="F479" s="294"/>
      <c r="G479" s="455"/>
      <c r="H479" s="256"/>
    </row>
    <row r="480" spans="1:8" ht="42.75">
      <c r="A480" s="371"/>
      <c r="B480" s="365"/>
      <c r="C480" s="368" t="s">
        <v>267</v>
      </c>
      <c r="D480" s="333" t="s">
        <v>108</v>
      </c>
      <c r="E480" s="294">
        <v>1000</v>
      </c>
      <c r="F480" s="294"/>
      <c r="G480" s="455"/>
      <c r="H480" s="256">
        <f>$E480*G480</f>
        <v>0</v>
      </c>
    </row>
    <row r="481" spans="1:8" ht="57.75">
      <c r="A481" s="367">
        <f>A475+1</f>
        <v>61</v>
      </c>
      <c r="B481" s="365" t="s">
        <v>157</v>
      </c>
      <c r="C481" s="368" t="s">
        <v>268</v>
      </c>
      <c r="D481" s="333" t="s">
        <v>108</v>
      </c>
      <c r="E481" s="294">
        <v>275</v>
      </c>
      <c r="F481" s="294"/>
      <c r="G481" s="455"/>
      <c r="H481" s="256">
        <f>$E481*G481</f>
        <v>0</v>
      </c>
    </row>
    <row r="482" spans="1:8" ht="14.25">
      <c r="A482" s="375"/>
      <c r="B482" s="335"/>
      <c r="C482" s="368"/>
      <c r="D482" s="333"/>
      <c r="E482" s="294"/>
      <c r="F482" s="294"/>
      <c r="G482" s="451"/>
      <c r="H482" s="256"/>
    </row>
    <row r="483" spans="1:8" ht="15">
      <c r="A483" s="297"/>
      <c r="B483" s="374"/>
      <c r="C483" s="298" t="s">
        <v>269</v>
      </c>
      <c r="D483" s="298"/>
      <c r="E483" s="299"/>
      <c r="F483" s="300"/>
      <c r="G483" s="451"/>
      <c r="H483" s="263">
        <f>SUM(H462:H482)</f>
        <v>0</v>
      </c>
    </row>
    <row r="484" spans="1:8" ht="14.25">
      <c r="A484" s="375"/>
      <c r="B484" s="335"/>
      <c r="C484" s="368"/>
      <c r="D484" s="333"/>
      <c r="E484" s="294"/>
      <c r="F484" s="294"/>
      <c r="G484" s="451"/>
      <c r="H484" s="256"/>
    </row>
    <row r="485" spans="1:8" ht="15">
      <c r="A485" s="347" t="s">
        <v>38</v>
      </c>
      <c r="B485" s="335"/>
      <c r="C485" s="378" t="s">
        <v>39</v>
      </c>
      <c r="D485" s="333"/>
      <c r="E485" s="294"/>
      <c r="F485" s="294"/>
      <c r="G485" s="451"/>
      <c r="H485" s="256"/>
    </row>
    <row r="486" spans="1:8" ht="59.25">
      <c r="A486" s="367">
        <f>A481+1</f>
        <v>62</v>
      </c>
      <c r="B486" s="372" t="s">
        <v>157</v>
      </c>
      <c r="C486" s="398" t="s">
        <v>270</v>
      </c>
      <c r="D486" s="333"/>
      <c r="E486" s="294"/>
      <c r="F486" s="294"/>
      <c r="G486" s="451"/>
      <c r="H486" s="256"/>
    </row>
    <row r="487" spans="1:8" ht="14.25">
      <c r="A487" s="371">
        <f>A486+0.1</f>
        <v>62.1</v>
      </c>
      <c r="B487" s="365"/>
      <c r="C487" s="368" t="s">
        <v>86</v>
      </c>
      <c r="D487" s="333" t="s">
        <v>108</v>
      </c>
      <c r="E487" s="294">
        <v>5</v>
      </c>
      <c r="F487" s="294"/>
      <c r="G487" s="455"/>
      <c r="H487" s="256">
        <f>$E487*G487</f>
        <v>0</v>
      </c>
    </row>
    <row r="488" spans="1:8" ht="14.25">
      <c r="A488" s="371">
        <f>A487+0.1</f>
        <v>62.2</v>
      </c>
      <c r="B488" s="365"/>
      <c r="C488" s="368" t="s">
        <v>89</v>
      </c>
      <c r="D488" s="333" t="s">
        <v>108</v>
      </c>
      <c r="E488" s="294">
        <v>5</v>
      </c>
      <c r="F488" s="294"/>
      <c r="G488" s="455"/>
      <c r="H488" s="256">
        <f>$E488*G488</f>
        <v>0</v>
      </c>
    </row>
    <row r="489" spans="1:8" ht="14.25">
      <c r="A489" s="371">
        <f>A488+0.1</f>
        <v>62.300000000000004</v>
      </c>
      <c r="B489" s="365"/>
      <c r="C489" s="368" t="s">
        <v>91</v>
      </c>
      <c r="D489" s="333" t="s">
        <v>108</v>
      </c>
      <c r="E489" s="294">
        <v>5</v>
      </c>
      <c r="F489" s="294"/>
      <c r="G489" s="455"/>
      <c r="H489" s="256">
        <f>$E489*G489</f>
        <v>0</v>
      </c>
    </row>
    <row r="490" spans="1:8" ht="14.25">
      <c r="A490" s="371">
        <f>A489+0.1</f>
        <v>62.400000000000006</v>
      </c>
      <c r="B490" s="365"/>
      <c r="C490" s="368" t="s">
        <v>93</v>
      </c>
      <c r="D490" s="333" t="s">
        <v>108</v>
      </c>
      <c r="E490" s="294">
        <v>5</v>
      </c>
      <c r="F490" s="294"/>
      <c r="G490" s="455"/>
      <c r="H490" s="256">
        <f>$E490*G490</f>
        <v>0</v>
      </c>
    </row>
    <row r="491" spans="1:8" ht="14.25">
      <c r="A491" s="371">
        <f>A488+0.1</f>
        <v>62.300000000000004</v>
      </c>
      <c r="B491" s="365"/>
      <c r="C491" s="368" t="s">
        <v>95</v>
      </c>
      <c r="D491" s="333" t="s">
        <v>108</v>
      </c>
      <c r="E491" s="294">
        <v>5</v>
      </c>
      <c r="F491" s="294"/>
      <c r="G491" s="455"/>
      <c r="H491" s="256">
        <f>$E491*G491</f>
        <v>0</v>
      </c>
    </row>
    <row r="492" spans="1:8" ht="101.25">
      <c r="A492" s="367">
        <f>A486+1</f>
        <v>63</v>
      </c>
      <c r="B492" s="372" t="s">
        <v>157</v>
      </c>
      <c r="C492" s="415" t="s">
        <v>271</v>
      </c>
      <c r="D492" s="333"/>
      <c r="E492" s="294"/>
      <c r="F492" s="294"/>
      <c r="G492" s="451"/>
      <c r="H492" s="256"/>
    </row>
    <row r="493" spans="1:8" ht="14.25">
      <c r="A493" s="371">
        <f aca="true" t="shared" si="27" ref="A493:A499">A492+0.1</f>
        <v>63.1</v>
      </c>
      <c r="B493" s="365"/>
      <c r="C493" s="368" t="s">
        <v>102</v>
      </c>
      <c r="D493" s="333" t="s">
        <v>204</v>
      </c>
      <c r="E493" s="294">
        <v>14</v>
      </c>
      <c r="F493" s="294"/>
      <c r="G493" s="455"/>
      <c r="H493" s="256">
        <f aca="true" t="shared" si="28" ref="H493:H499">$E493*G493</f>
        <v>0</v>
      </c>
    </row>
    <row r="494" spans="1:8" ht="14.25">
      <c r="A494" s="371">
        <f t="shared" si="27"/>
        <v>63.2</v>
      </c>
      <c r="B494" s="365"/>
      <c r="C494" s="368" t="s">
        <v>103</v>
      </c>
      <c r="D494" s="333" t="s">
        <v>204</v>
      </c>
      <c r="E494" s="294">
        <v>14</v>
      </c>
      <c r="F494" s="294"/>
      <c r="G494" s="455"/>
      <c r="H494" s="256">
        <f t="shared" si="28"/>
        <v>0</v>
      </c>
    </row>
    <row r="495" spans="1:8" ht="14.25">
      <c r="A495" s="371">
        <f t="shared" si="27"/>
        <v>63.300000000000004</v>
      </c>
      <c r="B495" s="365"/>
      <c r="C495" s="368" t="s">
        <v>86</v>
      </c>
      <c r="D495" s="333" t="s">
        <v>204</v>
      </c>
      <c r="E495" s="294">
        <v>14</v>
      </c>
      <c r="F495" s="294"/>
      <c r="G495" s="455"/>
      <c r="H495" s="256">
        <f t="shared" si="28"/>
        <v>0</v>
      </c>
    </row>
    <row r="496" spans="1:8" ht="14.25">
      <c r="A496" s="371">
        <f t="shared" si="27"/>
        <v>63.400000000000006</v>
      </c>
      <c r="B496" s="365"/>
      <c r="C496" s="368" t="s">
        <v>89</v>
      </c>
      <c r="D496" s="333" t="s">
        <v>204</v>
      </c>
      <c r="E496" s="294">
        <v>14</v>
      </c>
      <c r="F496" s="294"/>
      <c r="G496" s="455"/>
      <c r="H496" s="256">
        <f t="shared" si="28"/>
        <v>0</v>
      </c>
    </row>
    <row r="497" spans="1:8" ht="14.25">
      <c r="A497" s="371">
        <f t="shared" si="27"/>
        <v>63.50000000000001</v>
      </c>
      <c r="B497" s="365"/>
      <c r="C497" s="368" t="s">
        <v>91</v>
      </c>
      <c r="D497" s="333" t="s">
        <v>204</v>
      </c>
      <c r="E497" s="294">
        <v>14</v>
      </c>
      <c r="F497" s="294"/>
      <c r="G497" s="455"/>
      <c r="H497" s="256">
        <f t="shared" si="28"/>
        <v>0</v>
      </c>
    </row>
    <row r="498" spans="1:8" ht="14.25">
      <c r="A498" s="371">
        <f t="shared" si="27"/>
        <v>63.60000000000001</v>
      </c>
      <c r="B498" s="365"/>
      <c r="C498" s="368" t="s">
        <v>93</v>
      </c>
      <c r="D498" s="333" t="s">
        <v>204</v>
      </c>
      <c r="E498" s="294">
        <v>14</v>
      </c>
      <c r="F498" s="294"/>
      <c r="G498" s="455"/>
      <c r="H498" s="256">
        <f t="shared" si="28"/>
        <v>0</v>
      </c>
    </row>
    <row r="499" spans="1:8" ht="14.25">
      <c r="A499" s="371">
        <f t="shared" si="27"/>
        <v>63.70000000000001</v>
      </c>
      <c r="B499" s="365"/>
      <c r="C499" s="368" t="s">
        <v>95</v>
      </c>
      <c r="D499" s="333" t="s">
        <v>204</v>
      </c>
      <c r="E499" s="294">
        <v>6</v>
      </c>
      <c r="F499" s="294"/>
      <c r="G499" s="455"/>
      <c r="H499" s="256">
        <f t="shared" si="28"/>
        <v>0</v>
      </c>
    </row>
    <row r="500" spans="1:8" ht="245.25">
      <c r="A500" s="367">
        <f>A492+1</f>
        <v>64</v>
      </c>
      <c r="B500" s="372" t="s">
        <v>157</v>
      </c>
      <c r="C500" s="416" t="s">
        <v>272</v>
      </c>
      <c r="D500" s="333"/>
      <c r="E500" s="294"/>
      <c r="F500" s="294"/>
      <c r="G500" s="451"/>
      <c r="H500" s="256"/>
    </row>
    <row r="501" spans="1:8" ht="14.25">
      <c r="A501" s="371">
        <f aca="true" t="shared" si="29" ref="A501:A507">A500+0.1</f>
        <v>64.1</v>
      </c>
      <c r="B501" s="365"/>
      <c r="C501" s="368" t="s">
        <v>102</v>
      </c>
      <c r="D501" s="333" t="s">
        <v>204</v>
      </c>
      <c r="E501" s="294">
        <v>6</v>
      </c>
      <c r="F501" s="294"/>
      <c r="G501" s="455"/>
      <c r="H501" s="256">
        <f aca="true" t="shared" si="30" ref="H501:H507">$E501*G501</f>
        <v>0</v>
      </c>
    </row>
    <row r="502" spans="1:8" ht="14.25">
      <c r="A502" s="371">
        <f t="shared" si="29"/>
        <v>64.19999999999999</v>
      </c>
      <c r="B502" s="365"/>
      <c r="C502" s="368" t="s">
        <v>103</v>
      </c>
      <c r="D502" s="333" t="s">
        <v>204</v>
      </c>
      <c r="E502" s="294">
        <v>6</v>
      </c>
      <c r="F502" s="294"/>
      <c r="G502" s="455"/>
      <c r="H502" s="256">
        <f t="shared" si="30"/>
        <v>0</v>
      </c>
    </row>
    <row r="503" spans="1:8" s="335" customFormat="1" ht="14.25">
      <c r="A503" s="371">
        <f t="shared" si="29"/>
        <v>64.29999999999998</v>
      </c>
      <c r="B503" s="365"/>
      <c r="C503" s="368" t="s">
        <v>86</v>
      </c>
      <c r="D503" s="333" t="s">
        <v>204</v>
      </c>
      <c r="E503" s="294">
        <v>6</v>
      </c>
      <c r="F503" s="294"/>
      <c r="G503" s="455"/>
      <c r="H503" s="294">
        <f t="shared" si="30"/>
        <v>0</v>
      </c>
    </row>
    <row r="504" spans="1:8" ht="14.25">
      <c r="A504" s="371">
        <f t="shared" si="29"/>
        <v>64.39999999999998</v>
      </c>
      <c r="B504" s="365"/>
      <c r="C504" s="368" t="s">
        <v>89</v>
      </c>
      <c r="D504" s="333" t="s">
        <v>204</v>
      </c>
      <c r="E504" s="294">
        <v>6</v>
      </c>
      <c r="F504" s="294"/>
      <c r="G504" s="455"/>
      <c r="H504" s="256">
        <f t="shared" si="30"/>
        <v>0</v>
      </c>
    </row>
    <row r="505" spans="1:8" ht="14.25">
      <c r="A505" s="371">
        <f t="shared" si="29"/>
        <v>64.49999999999997</v>
      </c>
      <c r="B505" s="365"/>
      <c r="C505" s="368" t="s">
        <v>91</v>
      </c>
      <c r="D505" s="333" t="s">
        <v>204</v>
      </c>
      <c r="E505" s="294">
        <v>6</v>
      </c>
      <c r="F505" s="294"/>
      <c r="G505" s="455"/>
      <c r="H505" s="256">
        <f t="shared" si="30"/>
        <v>0</v>
      </c>
    </row>
    <row r="506" spans="1:8" ht="14.25">
      <c r="A506" s="371">
        <f t="shared" si="29"/>
        <v>64.59999999999997</v>
      </c>
      <c r="B506" s="365"/>
      <c r="C506" s="368" t="s">
        <v>93</v>
      </c>
      <c r="D506" s="333" t="s">
        <v>204</v>
      </c>
      <c r="E506" s="294">
        <v>6</v>
      </c>
      <c r="F506" s="294"/>
      <c r="G506" s="455"/>
      <c r="H506" s="256">
        <f t="shared" si="30"/>
        <v>0</v>
      </c>
    </row>
    <row r="507" spans="1:8" ht="14.25">
      <c r="A507" s="371">
        <f t="shared" si="29"/>
        <v>64.69999999999996</v>
      </c>
      <c r="B507" s="365"/>
      <c r="C507" s="368" t="s">
        <v>95</v>
      </c>
      <c r="D507" s="333" t="s">
        <v>204</v>
      </c>
      <c r="E507" s="294">
        <v>6</v>
      </c>
      <c r="F507" s="294"/>
      <c r="G507" s="455"/>
      <c r="H507" s="256">
        <f t="shared" si="30"/>
        <v>0</v>
      </c>
    </row>
    <row r="508" spans="1:9" s="334" customFormat="1" ht="87.75">
      <c r="A508" s="367">
        <f>A500+1</f>
        <v>65</v>
      </c>
      <c r="B508" s="372" t="s">
        <v>157</v>
      </c>
      <c r="C508" s="416" t="s">
        <v>273</v>
      </c>
      <c r="D508" s="338"/>
      <c r="E508" s="294"/>
      <c r="F508" s="341"/>
      <c r="G508" s="451"/>
      <c r="H508" s="417"/>
      <c r="I508" s="346"/>
    </row>
    <row r="509" spans="1:9" s="334" customFormat="1" ht="14.25">
      <c r="A509" s="371">
        <f aca="true" t="shared" si="31" ref="A509:A515">A508+0.1</f>
        <v>65.1</v>
      </c>
      <c r="B509" s="365"/>
      <c r="C509" s="368" t="s">
        <v>102</v>
      </c>
      <c r="D509" s="333" t="s">
        <v>204</v>
      </c>
      <c r="E509" s="294">
        <v>20</v>
      </c>
      <c r="F509" s="294"/>
      <c r="G509" s="455"/>
      <c r="H509" s="256">
        <f aca="true" t="shared" si="32" ref="H509:H515">$E509*G509</f>
        <v>0</v>
      </c>
      <c r="I509" s="302"/>
    </row>
    <row r="510" spans="1:9" s="334" customFormat="1" ht="14.25">
      <c r="A510" s="371">
        <f t="shared" si="31"/>
        <v>65.19999999999999</v>
      </c>
      <c r="B510" s="365"/>
      <c r="C510" s="368" t="s">
        <v>103</v>
      </c>
      <c r="D510" s="333" t="s">
        <v>204</v>
      </c>
      <c r="E510" s="294">
        <v>20</v>
      </c>
      <c r="F510" s="294"/>
      <c r="G510" s="455"/>
      <c r="H510" s="256">
        <f t="shared" si="32"/>
        <v>0</v>
      </c>
      <c r="I510" s="302"/>
    </row>
    <row r="511" spans="1:8" ht="14.25">
      <c r="A511" s="371">
        <f t="shared" si="31"/>
        <v>65.29999999999998</v>
      </c>
      <c r="B511" s="365"/>
      <c r="C511" s="368" t="s">
        <v>86</v>
      </c>
      <c r="D511" s="333" t="s">
        <v>204</v>
      </c>
      <c r="E511" s="294">
        <v>20</v>
      </c>
      <c r="F511" s="294"/>
      <c r="G511" s="455"/>
      <c r="H511" s="256">
        <f t="shared" si="32"/>
        <v>0</v>
      </c>
    </row>
    <row r="512" spans="1:8" ht="14.25">
      <c r="A512" s="371">
        <f t="shared" si="31"/>
        <v>65.39999999999998</v>
      </c>
      <c r="B512" s="365"/>
      <c r="C512" s="368" t="s">
        <v>89</v>
      </c>
      <c r="D512" s="333" t="s">
        <v>204</v>
      </c>
      <c r="E512" s="294">
        <v>20</v>
      </c>
      <c r="F512" s="294"/>
      <c r="G512" s="455"/>
      <c r="H512" s="256">
        <f t="shared" si="32"/>
        <v>0</v>
      </c>
    </row>
    <row r="513" spans="1:8" ht="14.25">
      <c r="A513" s="371">
        <f t="shared" si="31"/>
        <v>65.49999999999997</v>
      </c>
      <c r="B513" s="365"/>
      <c r="C513" s="368" t="s">
        <v>91</v>
      </c>
      <c r="D513" s="333" t="s">
        <v>204</v>
      </c>
      <c r="E513" s="294">
        <v>20</v>
      </c>
      <c r="F513" s="294"/>
      <c r="G513" s="455"/>
      <c r="H513" s="256">
        <f t="shared" si="32"/>
        <v>0</v>
      </c>
    </row>
    <row r="514" spans="1:8" ht="14.25">
      <c r="A514" s="371">
        <f t="shared" si="31"/>
        <v>65.59999999999997</v>
      </c>
      <c r="B514" s="365"/>
      <c r="C514" s="368" t="s">
        <v>93</v>
      </c>
      <c r="D514" s="333" t="s">
        <v>204</v>
      </c>
      <c r="E514" s="294">
        <v>20</v>
      </c>
      <c r="F514" s="294"/>
      <c r="G514" s="455"/>
      <c r="H514" s="256">
        <f t="shared" si="32"/>
        <v>0</v>
      </c>
    </row>
    <row r="515" spans="1:8" ht="14.25">
      <c r="A515" s="371">
        <f t="shared" si="31"/>
        <v>65.69999999999996</v>
      </c>
      <c r="B515" s="365"/>
      <c r="C515" s="368" t="s">
        <v>95</v>
      </c>
      <c r="D515" s="333" t="s">
        <v>204</v>
      </c>
      <c r="E515" s="294">
        <v>11</v>
      </c>
      <c r="F515" s="294"/>
      <c r="G515" s="455"/>
      <c r="H515" s="256">
        <f t="shared" si="32"/>
        <v>0</v>
      </c>
    </row>
    <row r="516" spans="1:8" ht="43.5">
      <c r="A516" s="367">
        <f>A508+1</f>
        <v>66</v>
      </c>
      <c r="B516" s="365" t="s">
        <v>274</v>
      </c>
      <c r="C516" s="415" t="s">
        <v>275</v>
      </c>
      <c r="D516" s="333"/>
      <c r="E516" s="294"/>
      <c r="F516" s="294"/>
      <c r="G516" s="451"/>
      <c r="H516" s="256"/>
    </row>
    <row r="517" spans="1:8" ht="14.25">
      <c r="A517" s="371">
        <f>A516+0.1</f>
        <v>66.1</v>
      </c>
      <c r="B517" s="365"/>
      <c r="C517" s="368" t="s">
        <v>86</v>
      </c>
      <c r="D517" s="333" t="s">
        <v>87</v>
      </c>
      <c r="E517" s="294">
        <v>40</v>
      </c>
      <c r="F517" s="294"/>
      <c r="G517" s="451"/>
      <c r="H517" s="256">
        <f>$E517*G517</f>
        <v>0</v>
      </c>
    </row>
    <row r="518" spans="1:8" ht="14.25">
      <c r="A518" s="371">
        <f>A517+0.1</f>
        <v>66.19999999999999</v>
      </c>
      <c r="B518" s="365"/>
      <c r="C518" s="368" t="s">
        <v>89</v>
      </c>
      <c r="D518" s="333" t="s">
        <v>87</v>
      </c>
      <c r="E518" s="294">
        <v>40</v>
      </c>
      <c r="F518" s="294"/>
      <c r="G518" s="451"/>
      <c r="H518" s="256">
        <f>$E518*G518</f>
        <v>0</v>
      </c>
    </row>
    <row r="519" spans="1:8" ht="14.25">
      <c r="A519" s="371">
        <f>A518+0.1</f>
        <v>66.29999999999998</v>
      </c>
      <c r="B519" s="365"/>
      <c r="C519" s="368" t="s">
        <v>91</v>
      </c>
      <c r="D519" s="333" t="s">
        <v>87</v>
      </c>
      <c r="E519" s="294">
        <v>40</v>
      </c>
      <c r="F519" s="294"/>
      <c r="G519" s="451"/>
      <c r="H519" s="256">
        <f>$E519*G519</f>
        <v>0</v>
      </c>
    </row>
    <row r="520" spans="1:8" ht="14.25">
      <c r="A520" s="371">
        <f>A519+0.1</f>
        <v>66.39999999999998</v>
      </c>
      <c r="B520" s="365"/>
      <c r="C520" s="368" t="s">
        <v>93</v>
      </c>
      <c r="D520" s="333" t="s">
        <v>87</v>
      </c>
      <c r="E520" s="294">
        <v>40</v>
      </c>
      <c r="F520" s="294"/>
      <c r="G520" s="451"/>
      <c r="H520" s="256">
        <f>$E520*G520</f>
        <v>0</v>
      </c>
    </row>
    <row r="521" spans="1:8" ht="14.25">
      <c r="A521" s="371">
        <f>A520+0.1</f>
        <v>66.49999999999997</v>
      </c>
      <c r="B521" s="365"/>
      <c r="C521" s="368" t="s">
        <v>95</v>
      </c>
      <c r="D521" s="333" t="s">
        <v>87</v>
      </c>
      <c r="E521" s="294">
        <v>40</v>
      </c>
      <c r="F521" s="294"/>
      <c r="G521" s="451"/>
      <c r="H521" s="256">
        <f>$E521*G521</f>
        <v>0</v>
      </c>
    </row>
    <row r="522" spans="1:8" ht="14.25">
      <c r="A522" s="367"/>
      <c r="B522" s="372"/>
      <c r="C522" s="381"/>
      <c r="D522" s="333"/>
      <c r="E522" s="294"/>
      <c r="F522" s="335"/>
      <c r="G522" s="451"/>
      <c r="H522" s="256"/>
    </row>
    <row r="523" spans="1:8" ht="15">
      <c r="A523" s="297"/>
      <c r="B523" s="374"/>
      <c r="C523" s="298" t="s">
        <v>276</v>
      </c>
      <c r="D523" s="298"/>
      <c r="E523" s="299"/>
      <c r="F523" s="300"/>
      <c r="G523" s="451"/>
      <c r="H523" s="263">
        <f>SUM(H484:H522)</f>
        <v>0</v>
      </c>
    </row>
    <row r="524" spans="1:8" ht="15">
      <c r="A524" s="364"/>
      <c r="B524" s="372"/>
      <c r="C524" s="368"/>
      <c r="D524" s="333"/>
      <c r="E524" s="294"/>
      <c r="F524" s="294"/>
      <c r="G524" s="451"/>
      <c r="H524" s="256"/>
    </row>
    <row r="525" spans="1:8" ht="15">
      <c r="A525" s="364" t="s">
        <v>277</v>
      </c>
      <c r="B525" s="372"/>
      <c r="C525" s="418" t="s">
        <v>40</v>
      </c>
      <c r="D525" s="342"/>
      <c r="E525" s="344"/>
      <c r="F525" s="335"/>
      <c r="G525" s="454"/>
      <c r="H525" s="419"/>
    </row>
    <row r="526" spans="1:8" ht="86.25">
      <c r="A526" s="367">
        <f>A516+1</f>
        <v>67</v>
      </c>
      <c r="B526" s="372" t="s">
        <v>157</v>
      </c>
      <c r="C526" s="388" t="s">
        <v>278</v>
      </c>
      <c r="D526" s="342"/>
      <c r="E526" s="344"/>
      <c r="F526" s="335"/>
      <c r="G526" s="454"/>
      <c r="H526" s="419"/>
    </row>
    <row r="527" spans="1:8" ht="87">
      <c r="A527" s="364"/>
      <c r="B527" s="372"/>
      <c r="C527" s="420" t="s">
        <v>279</v>
      </c>
      <c r="D527" s="338" t="s">
        <v>87</v>
      </c>
      <c r="E527" s="341">
        <v>8</v>
      </c>
      <c r="F527" s="341"/>
      <c r="G527" s="451"/>
      <c r="H527" s="417">
        <f aca="true" t="shared" si="33" ref="H527:H539">$E527*G527</f>
        <v>0</v>
      </c>
    </row>
    <row r="528" spans="1:8" ht="129.75">
      <c r="A528" s="367">
        <f>A526+1</f>
        <v>68</v>
      </c>
      <c r="B528" s="372" t="s">
        <v>157</v>
      </c>
      <c r="C528" s="388" t="s">
        <v>280</v>
      </c>
      <c r="D528" s="338" t="s">
        <v>87</v>
      </c>
      <c r="E528" s="341">
        <v>7</v>
      </c>
      <c r="F528" s="341"/>
      <c r="G528" s="451"/>
      <c r="H528" s="417">
        <f t="shared" si="33"/>
        <v>0</v>
      </c>
    </row>
    <row r="529" spans="1:8" ht="72.75">
      <c r="A529" s="367">
        <f aca="true" t="shared" si="34" ref="A529:A537">A528+1</f>
        <v>69</v>
      </c>
      <c r="B529" s="372" t="s">
        <v>157</v>
      </c>
      <c r="C529" s="388" t="s">
        <v>281</v>
      </c>
      <c r="D529" s="338" t="s">
        <v>87</v>
      </c>
      <c r="E529" s="341">
        <v>2</v>
      </c>
      <c r="F529" s="341"/>
      <c r="G529" s="451"/>
      <c r="H529" s="417">
        <f t="shared" si="33"/>
        <v>0</v>
      </c>
    </row>
    <row r="530" spans="1:8" ht="58.5">
      <c r="A530" s="367">
        <f t="shared" si="34"/>
        <v>70</v>
      </c>
      <c r="B530" s="372" t="s">
        <v>157</v>
      </c>
      <c r="C530" s="388" t="s">
        <v>282</v>
      </c>
      <c r="D530" s="338" t="s">
        <v>87</v>
      </c>
      <c r="E530" s="341">
        <v>3</v>
      </c>
      <c r="F530" s="341"/>
      <c r="G530" s="451"/>
      <c r="H530" s="417">
        <f t="shared" si="33"/>
        <v>0</v>
      </c>
    </row>
    <row r="531" spans="1:8" ht="86.25">
      <c r="A531" s="397">
        <f t="shared" si="34"/>
        <v>71</v>
      </c>
      <c r="B531" s="372" t="s">
        <v>157</v>
      </c>
      <c r="C531" s="388" t="s">
        <v>283</v>
      </c>
      <c r="D531" s="333" t="s">
        <v>284</v>
      </c>
      <c r="E531" s="294">
        <v>4</v>
      </c>
      <c r="F531" s="294"/>
      <c r="G531" s="451"/>
      <c r="H531" s="256">
        <f t="shared" si="33"/>
        <v>0</v>
      </c>
    </row>
    <row r="532" spans="1:8" ht="100.5">
      <c r="A532" s="397">
        <f t="shared" si="34"/>
        <v>72</v>
      </c>
      <c r="B532" s="372" t="s">
        <v>157</v>
      </c>
      <c r="C532" s="406" t="s">
        <v>285</v>
      </c>
      <c r="D532" s="333" t="s">
        <v>284</v>
      </c>
      <c r="E532" s="294">
        <v>2</v>
      </c>
      <c r="F532" s="294"/>
      <c r="G532" s="451"/>
      <c r="H532" s="256">
        <f t="shared" si="33"/>
        <v>0</v>
      </c>
    </row>
    <row r="533" spans="1:8" ht="43.5">
      <c r="A533" s="397">
        <f t="shared" si="34"/>
        <v>73</v>
      </c>
      <c r="B533" s="372" t="s">
        <v>157</v>
      </c>
      <c r="C533" s="388" t="s">
        <v>286</v>
      </c>
      <c r="D533" s="333" t="s">
        <v>87</v>
      </c>
      <c r="E533" s="294">
        <v>190</v>
      </c>
      <c r="F533" s="294"/>
      <c r="G533" s="451"/>
      <c r="H533" s="256">
        <f t="shared" si="33"/>
        <v>0</v>
      </c>
    </row>
    <row r="534" spans="1:8" ht="87.75">
      <c r="A534" s="367">
        <f t="shared" si="34"/>
        <v>74</v>
      </c>
      <c r="B534" s="372" t="s">
        <v>157</v>
      </c>
      <c r="C534" s="421" t="s">
        <v>287</v>
      </c>
      <c r="D534" s="333" t="s">
        <v>87</v>
      </c>
      <c r="E534" s="294">
        <v>140</v>
      </c>
      <c r="F534" s="294"/>
      <c r="G534" s="451"/>
      <c r="H534" s="256">
        <f t="shared" si="33"/>
        <v>0</v>
      </c>
    </row>
    <row r="535" spans="1:8" ht="102">
      <c r="A535" s="367">
        <f t="shared" si="34"/>
        <v>75</v>
      </c>
      <c r="B535" s="372" t="s">
        <v>157</v>
      </c>
      <c r="C535" s="421" t="s">
        <v>288</v>
      </c>
      <c r="D535" s="333" t="s">
        <v>87</v>
      </c>
      <c r="E535" s="294">
        <v>40</v>
      </c>
      <c r="F535" s="294"/>
      <c r="G535" s="451"/>
      <c r="H535" s="256">
        <f t="shared" si="33"/>
        <v>0</v>
      </c>
    </row>
    <row r="536" spans="1:8" ht="115.5">
      <c r="A536" s="367">
        <f t="shared" si="34"/>
        <v>76</v>
      </c>
      <c r="B536" s="372" t="s">
        <v>157</v>
      </c>
      <c r="C536" s="388" t="s">
        <v>289</v>
      </c>
      <c r="D536" s="333" t="s">
        <v>290</v>
      </c>
      <c r="E536" s="343">
        <v>1</v>
      </c>
      <c r="F536" s="335"/>
      <c r="G536" s="451"/>
      <c r="H536" s="256">
        <f t="shared" si="33"/>
        <v>0</v>
      </c>
    </row>
    <row r="537" spans="1:8" ht="160.5">
      <c r="A537" s="367">
        <f t="shared" si="34"/>
        <v>77</v>
      </c>
      <c r="B537" s="372" t="s">
        <v>157</v>
      </c>
      <c r="C537" s="388" t="s">
        <v>291</v>
      </c>
      <c r="D537" s="333" t="s">
        <v>87</v>
      </c>
      <c r="E537" s="294">
        <v>85</v>
      </c>
      <c r="F537" s="294"/>
      <c r="G537" s="451"/>
      <c r="H537" s="256">
        <f t="shared" si="33"/>
        <v>0</v>
      </c>
    </row>
    <row r="538" spans="1:8" ht="42.75">
      <c r="A538" s="371">
        <f>A537+0.1</f>
        <v>77.1</v>
      </c>
      <c r="B538" s="372"/>
      <c r="C538" s="388" t="s">
        <v>292</v>
      </c>
      <c r="D538" s="333" t="s">
        <v>87</v>
      </c>
      <c r="E538" s="294">
        <v>75</v>
      </c>
      <c r="F538" s="294"/>
      <c r="G538" s="451"/>
      <c r="H538" s="256">
        <f t="shared" si="33"/>
        <v>0</v>
      </c>
    </row>
    <row r="539" spans="1:8" ht="42.75">
      <c r="A539" s="371">
        <f>A538+0.1</f>
        <v>77.19999999999999</v>
      </c>
      <c r="B539" s="372"/>
      <c r="C539" s="388" t="s">
        <v>293</v>
      </c>
      <c r="D539" s="333" t="s">
        <v>87</v>
      </c>
      <c r="E539" s="294">
        <v>35</v>
      </c>
      <c r="F539" s="294"/>
      <c r="G539" s="451"/>
      <c r="H539" s="256">
        <f t="shared" si="33"/>
        <v>0</v>
      </c>
    </row>
    <row r="540" spans="1:8" ht="249">
      <c r="A540" s="367">
        <f>A537+1</f>
        <v>78</v>
      </c>
      <c r="B540" s="372" t="s">
        <v>157</v>
      </c>
      <c r="C540" s="370" t="s">
        <v>294</v>
      </c>
      <c r="D540" s="333"/>
      <c r="E540" s="343"/>
      <c r="F540" s="335"/>
      <c r="G540" s="451"/>
      <c r="H540" s="400"/>
    </row>
    <row r="541" spans="1:8" ht="142.5">
      <c r="A541" s="367"/>
      <c r="B541" s="372"/>
      <c r="C541" s="388" t="s">
        <v>295</v>
      </c>
      <c r="D541" s="333" t="s">
        <v>296</v>
      </c>
      <c r="E541" s="343" t="s">
        <v>290</v>
      </c>
      <c r="F541" s="335"/>
      <c r="G541" s="451"/>
      <c r="H541" s="400">
        <f>G541</f>
        <v>0</v>
      </c>
    </row>
    <row r="542" spans="1:8" ht="216">
      <c r="A542" s="367">
        <f>A540+1</f>
        <v>79</v>
      </c>
      <c r="B542" s="372" t="s">
        <v>157</v>
      </c>
      <c r="C542" s="388" t="s">
        <v>297</v>
      </c>
      <c r="D542" s="333" t="s">
        <v>296</v>
      </c>
      <c r="E542" s="343" t="s">
        <v>290</v>
      </c>
      <c r="F542" s="335"/>
      <c r="G542" s="451"/>
      <c r="H542" s="400">
        <f>G542</f>
        <v>0</v>
      </c>
    </row>
    <row r="543" spans="1:8" ht="14.25">
      <c r="A543" s="367"/>
      <c r="B543" s="365"/>
      <c r="C543" s="368"/>
      <c r="D543" s="333"/>
      <c r="E543" s="294"/>
      <c r="F543" s="335"/>
      <c r="G543" s="454"/>
      <c r="H543" s="419"/>
    </row>
    <row r="544" spans="1:8" ht="15">
      <c r="A544" s="297"/>
      <c r="B544" s="374"/>
      <c r="C544" s="298" t="s">
        <v>298</v>
      </c>
      <c r="D544" s="298"/>
      <c r="E544" s="299"/>
      <c r="F544" s="300"/>
      <c r="G544" s="451"/>
      <c r="H544" s="263">
        <f>SUM(H531:H543)</f>
        <v>0</v>
      </c>
    </row>
    <row r="545" spans="1:8" ht="15">
      <c r="A545" s="364"/>
      <c r="B545" s="372"/>
      <c r="C545" s="368"/>
      <c r="D545" s="333"/>
      <c r="E545" s="294"/>
      <c r="F545" s="294"/>
      <c r="G545" s="451"/>
      <c r="H545" s="256"/>
    </row>
    <row r="546" spans="1:8" ht="15">
      <c r="A546" s="297"/>
      <c r="B546" s="374"/>
      <c r="C546" s="298" t="s">
        <v>41</v>
      </c>
      <c r="D546" s="298"/>
      <c r="E546" s="299"/>
      <c r="F546" s="300"/>
      <c r="G546" s="451"/>
      <c r="H546" s="422">
        <f>H86+H103+H150+H184+H246+H324+H443+H459+H483+H523+H544</f>
        <v>0</v>
      </c>
    </row>
    <row r="547" spans="1:8" ht="15">
      <c r="A547" s="423"/>
      <c r="B547" s="424"/>
      <c r="C547" s="425"/>
      <c r="D547" s="425"/>
      <c r="E547" s="426"/>
      <c r="F547" s="426"/>
      <c r="G547" s="457"/>
      <c r="H547" s="427"/>
    </row>
    <row r="553" ht="14.25">
      <c r="H553" s="390"/>
    </row>
  </sheetData>
  <sheetProtection password="AA31" sheet="1"/>
  <mergeCells count="18">
    <mergeCell ref="A1:H1"/>
    <mergeCell ref="B2:H2"/>
    <mergeCell ref="B3:H3"/>
    <mergeCell ref="B4:H4"/>
    <mergeCell ref="B5:H5"/>
    <mergeCell ref="B6:H6"/>
    <mergeCell ref="B7:H7"/>
    <mergeCell ref="B8:H8"/>
    <mergeCell ref="B9:H9"/>
    <mergeCell ref="B10:H10"/>
    <mergeCell ref="B11:H11"/>
    <mergeCell ref="B12:H12"/>
    <mergeCell ref="B13:H13"/>
    <mergeCell ref="B14:H14"/>
    <mergeCell ref="B15:H15"/>
    <mergeCell ref="B16:H16"/>
    <mergeCell ref="B17:H17"/>
    <mergeCell ref="B18:H18"/>
  </mergeCells>
  <printOptions gridLines="1" horizontalCentered="1"/>
  <pageMargins left="0.5905511811023623" right="0.5905511811023623" top="0.5905511811023623" bottom="0.7480314960629921" header="0.35433070866141736" footer="0.35433070866141736"/>
  <pageSetup firstPageNumber="1" useFirstPageNumber="1" horizontalDpi="600" verticalDpi="600" orientation="landscape" scale="80" r:id="rId1"/>
  <headerFooter alignWithMargins="0">
    <oddHeader>&amp;L&amp;9 Karekar &amp;&amp; Associates&amp;R&amp;9NLSIU - Proposed Extension of LEARNING CENTRE (Second, Third, Fourth, Fifth &amp;&amp; Terrace Floor)</oddHeader>
    <oddFooter>&amp;LContractor's Seal &amp;&amp; Signature&amp;R&amp;9Civil - BOQ
Page &amp;P of &amp;N</oddFooter>
  </headerFooter>
</worksheet>
</file>

<file path=xl/worksheets/sheet4.xml><?xml version="1.0" encoding="utf-8"?>
<worksheet xmlns="http://schemas.openxmlformats.org/spreadsheetml/2006/main" xmlns:r="http://schemas.openxmlformats.org/officeDocument/2006/relationships">
  <dimension ref="A1:C26"/>
  <sheetViews>
    <sheetView workbookViewId="0" topLeftCell="A1">
      <selection activeCell="C5" sqref="C5"/>
    </sheetView>
  </sheetViews>
  <sheetFormatPr defaultColWidth="9.140625" defaultRowHeight="12.75"/>
  <cols>
    <col min="1" max="1" width="6.57421875" style="302" customWidth="1"/>
    <col min="2" max="2" width="41.8515625" style="302" customWidth="1"/>
    <col min="3" max="3" width="46.140625" style="302" customWidth="1"/>
    <col min="4" max="16384" width="9.140625" style="302" customWidth="1"/>
  </cols>
  <sheetData>
    <row r="1" spans="1:3" ht="24.75" customHeight="1">
      <c r="A1" s="507" t="s">
        <v>299</v>
      </c>
      <c r="B1" s="508"/>
      <c r="C1" s="509"/>
    </row>
    <row r="2" spans="1:3" s="320" customFormat="1" ht="30">
      <c r="A2" s="321" t="s">
        <v>300</v>
      </c>
      <c r="B2" s="237" t="s">
        <v>301</v>
      </c>
      <c r="C2" s="322" t="s">
        <v>302</v>
      </c>
    </row>
    <row r="3" spans="1:3" ht="57">
      <c r="A3" s="323">
        <v>1</v>
      </c>
      <c r="B3" s="324" t="s">
        <v>303</v>
      </c>
      <c r="C3" s="325" t="s">
        <v>304</v>
      </c>
    </row>
    <row r="4" spans="1:3" ht="28.5">
      <c r="A4" s="323">
        <f>A3+1</f>
        <v>2</v>
      </c>
      <c r="B4" s="324" t="s">
        <v>305</v>
      </c>
      <c r="C4" s="326" t="s">
        <v>306</v>
      </c>
    </row>
    <row r="5" spans="1:3" ht="57">
      <c r="A5" s="323">
        <f>A4+1</f>
        <v>3</v>
      </c>
      <c r="B5" s="324" t="s">
        <v>307</v>
      </c>
      <c r="C5" s="326" t="s">
        <v>308</v>
      </c>
    </row>
    <row r="6" spans="1:3" ht="14.25">
      <c r="A6" s="323">
        <f aca="true" t="shared" si="0" ref="A6:A22">A5+1</f>
        <v>4</v>
      </c>
      <c r="B6" s="324" t="s">
        <v>309</v>
      </c>
      <c r="C6" s="326" t="s">
        <v>310</v>
      </c>
    </row>
    <row r="7" spans="1:3" ht="28.5">
      <c r="A7" s="323">
        <f t="shared" si="0"/>
        <v>5</v>
      </c>
      <c r="B7" s="324" t="s">
        <v>311</v>
      </c>
      <c r="C7" s="326" t="s">
        <v>312</v>
      </c>
    </row>
    <row r="8" spans="1:3" ht="28.5">
      <c r="A8" s="323">
        <f t="shared" si="0"/>
        <v>6</v>
      </c>
      <c r="B8" s="324" t="s">
        <v>313</v>
      </c>
      <c r="C8" s="326" t="s">
        <v>1189</v>
      </c>
    </row>
    <row r="9" spans="1:3" ht="28.5">
      <c r="A9" s="323">
        <f t="shared" si="0"/>
        <v>7</v>
      </c>
      <c r="B9" s="324" t="s">
        <v>314</v>
      </c>
      <c r="C9" s="326" t="s">
        <v>315</v>
      </c>
    </row>
    <row r="10" spans="1:3" ht="14.25">
      <c r="A10" s="323">
        <f t="shared" si="0"/>
        <v>8</v>
      </c>
      <c r="B10" s="324" t="s">
        <v>316</v>
      </c>
      <c r="C10" s="326" t="s">
        <v>317</v>
      </c>
    </row>
    <row r="11" spans="1:3" ht="14.25">
      <c r="A11" s="323">
        <f t="shared" si="0"/>
        <v>9</v>
      </c>
      <c r="B11" s="324" t="s">
        <v>318</v>
      </c>
      <c r="C11" s="326" t="s">
        <v>319</v>
      </c>
    </row>
    <row r="12" spans="1:3" ht="14.25">
      <c r="A12" s="323">
        <f t="shared" si="0"/>
        <v>10</v>
      </c>
      <c r="B12" s="324" t="s">
        <v>320</v>
      </c>
      <c r="C12" s="326" t="s">
        <v>321</v>
      </c>
    </row>
    <row r="13" spans="1:3" ht="14.25">
      <c r="A13" s="323">
        <f t="shared" si="0"/>
        <v>11</v>
      </c>
      <c r="B13" s="324" t="s">
        <v>322</v>
      </c>
      <c r="C13" s="326" t="s">
        <v>323</v>
      </c>
    </row>
    <row r="14" spans="1:3" ht="14.25">
      <c r="A14" s="323">
        <f t="shared" si="0"/>
        <v>12</v>
      </c>
      <c r="B14" s="324" t="s">
        <v>324</v>
      </c>
      <c r="C14" s="326" t="s">
        <v>325</v>
      </c>
    </row>
    <row r="15" spans="1:3" ht="14.25">
      <c r="A15" s="323">
        <f t="shared" si="0"/>
        <v>13</v>
      </c>
      <c r="B15" s="324" t="s">
        <v>326</v>
      </c>
      <c r="C15" s="326" t="s">
        <v>325</v>
      </c>
    </row>
    <row r="16" spans="1:3" ht="57">
      <c r="A16" s="323">
        <f t="shared" si="0"/>
        <v>14</v>
      </c>
      <c r="B16" s="324" t="s">
        <v>327</v>
      </c>
      <c r="C16" s="326" t="s">
        <v>328</v>
      </c>
    </row>
    <row r="17" spans="1:3" ht="14.25">
      <c r="A17" s="323">
        <f t="shared" si="0"/>
        <v>15</v>
      </c>
      <c r="B17" s="324" t="s">
        <v>329</v>
      </c>
      <c r="C17" s="326" t="s">
        <v>330</v>
      </c>
    </row>
    <row r="18" spans="1:3" ht="28.5">
      <c r="A18" s="323">
        <f t="shared" si="0"/>
        <v>16</v>
      </c>
      <c r="B18" s="324" t="s">
        <v>331</v>
      </c>
      <c r="C18" s="326" t="s">
        <v>332</v>
      </c>
    </row>
    <row r="19" spans="1:3" ht="14.25">
      <c r="A19" s="323">
        <f t="shared" si="0"/>
        <v>17</v>
      </c>
      <c r="B19" s="324" t="s">
        <v>333</v>
      </c>
      <c r="C19" s="326" t="s">
        <v>334</v>
      </c>
    </row>
    <row r="20" spans="1:3" ht="14.25">
      <c r="A20" s="323">
        <f t="shared" si="0"/>
        <v>18</v>
      </c>
      <c r="B20" s="324" t="s">
        <v>335</v>
      </c>
      <c r="C20" s="326" t="s">
        <v>336</v>
      </c>
    </row>
    <row r="21" spans="1:3" ht="14.25">
      <c r="A21" s="323">
        <f t="shared" si="0"/>
        <v>19</v>
      </c>
      <c r="B21" s="324" t="s">
        <v>337</v>
      </c>
      <c r="C21" s="326" t="s">
        <v>338</v>
      </c>
    </row>
    <row r="22" spans="1:3" ht="14.25">
      <c r="A22" s="323">
        <f t="shared" si="0"/>
        <v>20</v>
      </c>
      <c r="B22" s="324" t="s">
        <v>339</v>
      </c>
      <c r="C22" s="326" t="s">
        <v>340</v>
      </c>
    </row>
    <row r="23" spans="1:3" ht="15">
      <c r="A23" s="327"/>
      <c r="B23" s="510" t="s">
        <v>16</v>
      </c>
      <c r="C23" s="511"/>
    </row>
    <row r="24" spans="1:3" ht="14.25">
      <c r="A24" s="328">
        <v>1</v>
      </c>
      <c r="B24" s="512" t="s">
        <v>341</v>
      </c>
      <c r="C24" s="513"/>
    </row>
    <row r="25" spans="1:3" ht="30.75" customHeight="1">
      <c r="A25" s="328">
        <v>2</v>
      </c>
      <c r="B25" s="512" t="s">
        <v>342</v>
      </c>
      <c r="C25" s="513"/>
    </row>
    <row r="26" spans="1:3" ht="14.25">
      <c r="A26" s="329"/>
      <c r="B26" s="330"/>
      <c r="C26" s="331"/>
    </row>
  </sheetData>
  <sheetProtection password="95F1" sheet="1"/>
  <mergeCells count="4">
    <mergeCell ref="A1:C1"/>
    <mergeCell ref="B23:C23"/>
    <mergeCell ref="B24:C24"/>
    <mergeCell ref="B25:C25"/>
  </mergeCells>
  <printOptions gridLines="1" horizontalCentered="1"/>
  <pageMargins left="0.5905511811023623" right="0.5905511811023623" top="0.5905511811023623" bottom="0.7480314960629921" header="0.31496062992125984" footer="0.31496062992125984"/>
  <pageSetup firstPageNumber="1" useFirstPageNumber="1" horizontalDpi="600" verticalDpi="600" orientation="portrait" r:id="rId1"/>
  <headerFooter alignWithMargins="0">
    <oddHeader>&amp;L&amp;9 Karekar &amp;&amp; Associates&amp;R&amp;9NLSIU - Proposed Extension of LEARNING CENTRE (Second, Third, Fourth, Fifth &amp;&amp; Terrace Floor)</oddHeader>
    <oddFooter>&amp;LContractor's Seal &amp;&amp; Signature&amp;C&amp;P&amp;R&amp;8List of Approved makes</oddFooter>
  </headerFooter>
</worksheet>
</file>

<file path=xl/worksheets/sheet5.xml><?xml version="1.0" encoding="utf-8"?>
<worksheet xmlns="http://schemas.openxmlformats.org/spreadsheetml/2006/main" xmlns:r="http://schemas.openxmlformats.org/officeDocument/2006/relationships">
  <dimension ref="A1:C19"/>
  <sheetViews>
    <sheetView showZeros="0" view="pageBreakPreview" zoomScaleSheetLayoutView="100" workbookViewId="0" topLeftCell="A1">
      <selection activeCell="C4" sqref="C4"/>
    </sheetView>
  </sheetViews>
  <sheetFormatPr defaultColWidth="5.57421875" defaultRowHeight="12.75"/>
  <cols>
    <col min="1" max="1" width="10.57421875" style="230" customWidth="1"/>
    <col min="2" max="2" width="54.8515625" style="216" customWidth="1"/>
    <col min="3" max="3" width="29.421875" style="304" customWidth="1"/>
    <col min="4" max="253" width="9.7109375" style="224" customWidth="1"/>
    <col min="254" max="254" width="6.140625" style="224" customWidth="1"/>
    <col min="255" max="16384" width="5.57421875" style="224" customWidth="1"/>
  </cols>
  <sheetData>
    <row r="1" spans="1:3" ht="48" customHeight="1">
      <c r="A1" s="514" t="s">
        <v>1178</v>
      </c>
      <c r="B1" s="515"/>
      <c r="C1" s="515"/>
    </row>
    <row r="2" spans="1:3" s="302" customFormat="1" ht="37.5" customHeight="1">
      <c r="A2" s="305" t="s">
        <v>18</v>
      </c>
      <c r="B2" s="150" t="s">
        <v>1</v>
      </c>
      <c r="C2" s="306" t="s">
        <v>2</v>
      </c>
    </row>
    <row r="3" spans="1:3" s="303" customFormat="1" ht="15">
      <c r="A3" s="307"/>
      <c r="B3" s="308"/>
      <c r="C3" s="309"/>
    </row>
    <row r="4" spans="1:3" s="225" customFormat="1" ht="14.25">
      <c r="A4" s="310" t="s">
        <v>19</v>
      </c>
      <c r="B4" s="311" t="s">
        <v>343</v>
      </c>
      <c r="C4" s="312">
        <f>'Plumbing - BOQ'!G33</f>
        <v>0</v>
      </c>
    </row>
    <row r="5" spans="1:3" s="225" customFormat="1" ht="14.25">
      <c r="A5" s="310"/>
      <c r="B5" s="311"/>
      <c r="C5" s="312"/>
    </row>
    <row r="6" spans="1:3" s="225" customFormat="1" ht="14.25">
      <c r="A6" s="310" t="s">
        <v>22</v>
      </c>
      <c r="B6" s="311" t="s">
        <v>344</v>
      </c>
      <c r="C6" s="312">
        <f>'Plumbing - BOQ'!G79</f>
        <v>0</v>
      </c>
    </row>
    <row r="7" spans="1:3" s="225" customFormat="1" ht="14.25">
      <c r="A7" s="310"/>
      <c r="B7" s="313"/>
      <c r="C7" s="312"/>
    </row>
    <row r="8" spans="1:3" s="225" customFormat="1" ht="14.25">
      <c r="A8" s="310" t="s">
        <v>24</v>
      </c>
      <c r="B8" s="311" t="s">
        <v>345</v>
      </c>
      <c r="C8" s="312">
        <f>'Plumbing - BOQ'!G102</f>
        <v>0</v>
      </c>
    </row>
    <row r="9" spans="1:3" s="225" customFormat="1" ht="14.25">
      <c r="A9" s="310"/>
      <c r="B9" s="314"/>
      <c r="C9" s="312"/>
    </row>
    <row r="10" spans="1:3" s="225" customFormat="1" ht="14.25">
      <c r="A10" s="310" t="s">
        <v>26</v>
      </c>
      <c r="B10" s="313" t="s">
        <v>346</v>
      </c>
      <c r="C10" s="312">
        <f>'Plumbing - BOQ'!G125</f>
        <v>0</v>
      </c>
    </row>
    <row r="11" spans="1:3" s="225" customFormat="1" ht="14.25">
      <c r="A11" s="310"/>
      <c r="B11" s="313"/>
      <c r="C11" s="312"/>
    </row>
    <row r="12" spans="1:3" s="225" customFormat="1" ht="14.25">
      <c r="A12" s="310" t="s">
        <v>28</v>
      </c>
      <c r="B12" s="313" t="s">
        <v>347</v>
      </c>
      <c r="C12" s="312">
        <f>'Plumbing - BOQ'!G147</f>
        <v>0</v>
      </c>
    </row>
    <row r="13" spans="1:3" s="225" customFormat="1" ht="14.25">
      <c r="A13" s="310"/>
      <c r="B13" s="313"/>
      <c r="C13" s="312"/>
    </row>
    <row r="14" spans="1:3" s="225" customFormat="1" ht="14.25">
      <c r="A14" s="310" t="s">
        <v>30</v>
      </c>
      <c r="B14" s="313" t="s">
        <v>348</v>
      </c>
      <c r="C14" s="312">
        <f>'Plumbing - BOQ'!G176</f>
        <v>0</v>
      </c>
    </row>
    <row r="15" spans="1:3" s="225" customFormat="1" ht="14.25">
      <c r="A15" s="310"/>
      <c r="B15" s="313"/>
      <c r="C15" s="312"/>
    </row>
    <row r="16" spans="1:3" s="225" customFormat="1" ht="14.25">
      <c r="A16" s="310" t="s">
        <v>32</v>
      </c>
      <c r="B16" s="313" t="s">
        <v>349</v>
      </c>
      <c r="C16" s="312">
        <f>'Plumbing - BOQ'!G219</f>
        <v>0</v>
      </c>
    </row>
    <row r="17" spans="1:3" s="225" customFormat="1" ht="14.25">
      <c r="A17" s="310"/>
      <c r="B17" s="313"/>
      <c r="C17" s="312"/>
    </row>
    <row r="18" spans="1:3" s="244" customFormat="1" ht="15">
      <c r="A18" s="243"/>
      <c r="B18" s="315" t="s">
        <v>350</v>
      </c>
      <c r="C18" s="316">
        <f>SUM(C4:C16)</f>
        <v>0</v>
      </c>
    </row>
    <row r="19" spans="1:3" ht="15">
      <c r="A19" s="317"/>
      <c r="B19" s="318"/>
      <c r="C19" s="319"/>
    </row>
  </sheetData>
  <sheetProtection password="95F1" sheet="1"/>
  <mergeCells count="1">
    <mergeCell ref="A1:C1"/>
  </mergeCells>
  <printOptions gridLines="1" horizontalCentered="1"/>
  <pageMargins left="0.5905511811023623" right="0.5905511811023623" top="0.5905511811023623" bottom="0.7480314960629921" header="0.31496062992125984" footer="0.31496062992125984"/>
  <pageSetup horizontalDpi="600" verticalDpi="600" orientation="landscape" paperSize="9" r:id="rId1"/>
  <headerFooter>
    <oddHeader>&amp;L&amp;9         Karekar &amp;&amp; Associates&amp;R&amp;9NLSIU - Proposed Extension of LEARNING CENTRE (Second, Third, Fourth, Fifth &amp;&amp; Terrace Floor)</oddHeader>
    <oddFooter>&amp;LContractor's Seal &amp;&amp; Signature&amp;RPlumbing &amp;&amp; Sanitary - BOQ Summary
Page &amp;P of 1</oddFooter>
  </headerFooter>
</worksheet>
</file>

<file path=xl/worksheets/sheet6.xml><?xml version="1.0" encoding="utf-8"?>
<worksheet xmlns="http://schemas.openxmlformats.org/spreadsheetml/2006/main" xmlns:r="http://schemas.openxmlformats.org/officeDocument/2006/relationships">
  <dimension ref="A1:IS222"/>
  <sheetViews>
    <sheetView showZeros="0" view="pageBreakPreview" zoomScaleSheetLayoutView="100" workbookViewId="0" topLeftCell="A1">
      <selection activeCell="A1" sqref="A1:G1"/>
    </sheetView>
  </sheetViews>
  <sheetFormatPr defaultColWidth="9.7109375" defaultRowHeight="12.75"/>
  <cols>
    <col min="1" max="1" width="9.140625" style="230" bestFit="1" customWidth="1"/>
    <col min="2" max="2" width="97.00390625" style="231" customWidth="1"/>
    <col min="3" max="3" width="10.421875" style="231" bestFit="1" customWidth="1"/>
    <col min="4" max="4" width="12.140625" style="232" customWidth="1"/>
    <col min="5" max="5" width="0.85546875" style="233" customWidth="1"/>
    <col min="6" max="6" width="13.00390625" style="234" customWidth="1"/>
    <col min="7" max="7" width="16.28125" style="234" bestFit="1" customWidth="1"/>
    <col min="8" max="9" width="9.7109375" style="188" customWidth="1"/>
    <col min="10" max="10" width="11.57421875" style="188" bestFit="1" customWidth="1"/>
    <col min="11" max="16384" width="9.7109375" style="188" customWidth="1"/>
  </cols>
  <sheetData>
    <row r="1" spans="1:8" ht="27" customHeight="1">
      <c r="A1" s="514" t="s">
        <v>1179</v>
      </c>
      <c r="B1" s="515"/>
      <c r="C1" s="515"/>
      <c r="D1" s="515"/>
      <c r="E1" s="515"/>
      <c r="F1" s="515"/>
      <c r="G1" s="515"/>
      <c r="H1" s="235"/>
    </row>
    <row r="2" spans="1:8" ht="15">
      <c r="A2" s="516" t="s">
        <v>16</v>
      </c>
      <c r="B2" s="517"/>
      <c r="C2" s="517"/>
      <c r="D2" s="517"/>
      <c r="E2" s="517"/>
      <c r="F2" s="517"/>
      <c r="G2" s="517"/>
      <c r="H2" s="230"/>
    </row>
    <row r="3" spans="1:8" ht="108" customHeight="1">
      <c r="A3" s="236">
        <v>1</v>
      </c>
      <c r="B3" s="518" t="s">
        <v>351</v>
      </c>
      <c r="C3" s="518"/>
      <c r="D3" s="518"/>
      <c r="E3" s="518"/>
      <c r="F3" s="518"/>
      <c r="G3" s="518"/>
      <c r="H3" s="177"/>
    </row>
    <row r="4" spans="1:7" ht="14.25">
      <c r="A4" s="236">
        <f>A3+1</f>
        <v>2</v>
      </c>
      <c r="B4" s="518" t="s">
        <v>352</v>
      </c>
      <c r="C4" s="518"/>
      <c r="D4" s="518"/>
      <c r="E4" s="518"/>
      <c r="F4" s="518"/>
      <c r="G4" s="518"/>
    </row>
    <row r="5" spans="1:7" ht="14.25">
      <c r="A5" s="236">
        <f aca="true" t="shared" si="0" ref="A5:A10">A4+1</f>
        <v>3</v>
      </c>
      <c r="B5" s="518" t="s">
        <v>353</v>
      </c>
      <c r="C5" s="518"/>
      <c r="D5" s="518"/>
      <c r="E5" s="518"/>
      <c r="F5" s="518"/>
      <c r="G5" s="518"/>
    </row>
    <row r="6" spans="1:7" ht="14.25">
      <c r="A6" s="236">
        <f t="shared" si="0"/>
        <v>4</v>
      </c>
      <c r="B6" s="518" t="s">
        <v>354</v>
      </c>
      <c r="C6" s="518"/>
      <c r="D6" s="518"/>
      <c r="E6" s="518"/>
      <c r="F6" s="518"/>
      <c r="G6" s="518"/>
    </row>
    <row r="7" spans="1:7" ht="32.25" customHeight="1">
      <c r="A7" s="236">
        <f t="shared" si="0"/>
        <v>5</v>
      </c>
      <c r="B7" s="518" t="s">
        <v>355</v>
      </c>
      <c r="C7" s="518"/>
      <c r="D7" s="518"/>
      <c r="E7" s="518"/>
      <c r="F7" s="518"/>
      <c r="G7" s="518"/>
    </row>
    <row r="8" spans="1:7" ht="14.25">
      <c r="A8" s="236">
        <f t="shared" si="0"/>
        <v>6</v>
      </c>
      <c r="B8" s="518" t="s">
        <v>356</v>
      </c>
      <c r="C8" s="518"/>
      <c r="D8" s="518"/>
      <c r="E8" s="518"/>
      <c r="F8" s="518"/>
      <c r="G8" s="518"/>
    </row>
    <row r="9" spans="1:7" ht="14.25">
      <c r="A9" s="236">
        <f t="shared" si="0"/>
        <v>7</v>
      </c>
      <c r="B9" s="518" t="s">
        <v>357</v>
      </c>
      <c r="C9" s="518"/>
      <c r="D9" s="518"/>
      <c r="E9" s="518"/>
      <c r="F9" s="518"/>
      <c r="G9" s="518"/>
    </row>
    <row r="10" spans="1:7" ht="14.25">
      <c r="A10" s="236">
        <f t="shared" si="0"/>
        <v>8</v>
      </c>
      <c r="B10" s="518" t="s">
        <v>358</v>
      </c>
      <c r="C10" s="518"/>
      <c r="D10" s="518"/>
      <c r="E10" s="518"/>
      <c r="F10" s="518"/>
      <c r="G10" s="518"/>
    </row>
    <row r="11" spans="1:7" ht="14.25">
      <c r="A11" s="236"/>
      <c r="B11" s="518"/>
      <c r="C11" s="518"/>
      <c r="D11" s="518"/>
      <c r="E11" s="518"/>
      <c r="F11" s="518"/>
      <c r="G11" s="518"/>
    </row>
    <row r="12" spans="1:7" s="223" customFormat="1" ht="30">
      <c r="A12" s="237" t="s">
        <v>58</v>
      </c>
      <c r="B12" s="237" t="s">
        <v>60</v>
      </c>
      <c r="C12" s="237" t="s">
        <v>61</v>
      </c>
      <c r="D12" s="238" t="s">
        <v>62</v>
      </c>
      <c r="E12" s="239"/>
      <c r="F12" s="449" t="s">
        <v>63</v>
      </c>
      <c r="G12" s="239" t="s">
        <v>2</v>
      </c>
    </row>
    <row r="13" spans="1:7" s="224" customFormat="1" ht="15">
      <c r="A13" s="240"/>
      <c r="B13" s="227"/>
      <c r="C13" s="241"/>
      <c r="D13" s="242"/>
      <c r="E13" s="241"/>
      <c r="F13" s="459"/>
      <c r="G13" s="234"/>
    </row>
    <row r="14" spans="1:7" s="225" customFormat="1" ht="15">
      <c r="A14" s="243" t="s">
        <v>19</v>
      </c>
      <c r="B14" s="244" t="s">
        <v>343</v>
      </c>
      <c r="C14" s="245"/>
      <c r="D14" s="246"/>
      <c r="E14" s="245"/>
      <c r="F14" s="460"/>
      <c r="G14" s="248"/>
    </row>
    <row r="15" spans="1:6" ht="15">
      <c r="A15" s="240">
        <v>1</v>
      </c>
      <c r="B15" s="249" t="s">
        <v>359</v>
      </c>
      <c r="C15" s="233"/>
      <c r="D15" s="250"/>
      <c r="F15" s="461"/>
    </row>
    <row r="16" spans="1:6" ht="85.5">
      <c r="A16" s="240"/>
      <c r="B16" s="224" t="s">
        <v>360</v>
      </c>
      <c r="C16" s="233"/>
      <c r="D16" s="251"/>
      <c r="F16" s="459"/>
    </row>
    <row r="17" spans="1:20" s="224" customFormat="1" ht="42.75">
      <c r="A17" s="252"/>
      <c r="B17" s="224" t="s">
        <v>361</v>
      </c>
      <c r="C17" s="233"/>
      <c r="D17" s="251"/>
      <c r="E17" s="233"/>
      <c r="F17" s="461"/>
      <c r="G17" s="234"/>
      <c r="H17" s="188"/>
      <c r="I17" s="188"/>
      <c r="J17" s="188"/>
      <c r="K17" s="188"/>
      <c r="L17" s="188"/>
      <c r="M17" s="188"/>
      <c r="N17" s="188"/>
      <c r="O17" s="188"/>
      <c r="P17" s="188"/>
      <c r="Q17" s="188"/>
      <c r="R17" s="188"/>
      <c r="S17" s="188"/>
      <c r="T17" s="188"/>
    </row>
    <row r="18" spans="1:20" s="224" customFormat="1" ht="14.25">
      <c r="A18" s="253">
        <v>1.1</v>
      </c>
      <c r="B18" s="188" t="s">
        <v>362</v>
      </c>
      <c r="C18" s="254" t="s">
        <v>363</v>
      </c>
      <c r="D18" s="255">
        <v>40</v>
      </c>
      <c r="E18" s="254"/>
      <c r="F18" s="460"/>
      <c r="G18" s="256">
        <f>$D18*F18</f>
        <v>0</v>
      </c>
      <c r="H18" s="188"/>
      <c r="I18" s="188"/>
      <c r="J18" s="188"/>
      <c r="K18" s="188"/>
      <c r="L18" s="188"/>
      <c r="M18" s="188"/>
      <c r="N18" s="188"/>
      <c r="O18" s="188"/>
      <c r="P18" s="188"/>
      <c r="Q18" s="188"/>
      <c r="R18" s="188"/>
      <c r="S18" s="188"/>
      <c r="T18" s="188"/>
    </row>
    <row r="19" spans="1:20" s="224" customFormat="1" ht="14.25">
      <c r="A19" s="253">
        <f>A18+0.1</f>
        <v>1.2000000000000002</v>
      </c>
      <c r="B19" s="188" t="s">
        <v>364</v>
      </c>
      <c r="C19" s="254" t="s">
        <v>363</v>
      </c>
      <c r="D19" s="255">
        <v>325</v>
      </c>
      <c r="E19" s="254"/>
      <c r="F19" s="460"/>
      <c r="G19" s="256">
        <f>$D19*F19</f>
        <v>0</v>
      </c>
      <c r="H19" s="188"/>
      <c r="I19" s="188"/>
      <c r="J19" s="188"/>
      <c r="K19" s="188"/>
      <c r="L19" s="188"/>
      <c r="M19" s="188"/>
      <c r="N19" s="188"/>
      <c r="O19" s="188"/>
      <c r="P19" s="188"/>
      <c r="Q19" s="188"/>
      <c r="R19" s="188"/>
      <c r="S19" s="188"/>
      <c r="T19" s="188"/>
    </row>
    <row r="20" spans="1:20" s="224" customFormat="1" ht="14.25">
      <c r="A20" s="253">
        <f>A19+0.1</f>
        <v>1.3000000000000003</v>
      </c>
      <c r="B20" s="188" t="s">
        <v>365</v>
      </c>
      <c r="C20" s="254" t="s">
        <v>363</v>
      </c>
      <c r="D20" s="255">
        <v>135</v>
      </c>
      <c r="E20" s="254"/>
      <c r="F20" s="460"/>
      <c r="G20" s="256">
        <f>$D20*F20</f>
        <v>0</v>
      </c>
      <c r="H20" s="188"/>
      <c r="I20" s="188"/>
      <c r="J20" s="188"/>
      <c r="K20" s="188"/>
      <c r="L20" s="188"/>
      <c r="M20" s="188"/>
      <c r="N20" s="188"/>
      <c r="O20" s="188"/>
      <c r="P20" s="188"/>
      <c r="Q20" s="188"/>
      <c r="R20" s="188"/>
      <c r="S20" s="188"/>
      <c r="T20" s="188"/>
    </row>
    <row r="21" spans="1:20" s="224" customFormat="1" ht="15">
      <c r="A21" s="240">
        <f>A15+1</f>
        <v>2</v>
      </c>
      <c r="B21" s="227" t="s">
        <v>366</v>
      </c>
      <c r="C21" s="254"/>
      <c r="D21" s="255"/>
      <c r="E21" s="254"/>
      <c r="F21" s="460"/>
      <c r="G21" s="248"/>
      <c r="H21" s="188"/>
      <c r="I21" s="188"/>
      <c r="J21" s="188"/>
      <c r="K21" s="188"/>
      <c r="L21" s="188"/>
      <c r="M21" s="188"/>
      <c r="N21" s="188"/>
      <c r="O21" s="188"/>
      <c r="P21" s="188"/>
      <c r="Q21" s="188"/>
      <c r="R21" s="188"/>
      <c r="S21" s="188"/>
      <c r="T21" s="188"/>
    </row>
    <row r="22" spans="1:7" s="224" customFormat="1" ht="57">
      <c r="A22" s="257"/>
      <c r="B22" s="224" t="s">
        <v>367</v>
      </c>
      <c r="C22" s="254"/>
      <c r="D22" s="255"/>
      <c r="E22" s="254"/>
      <c r="F22" s="460"/>
      <c r="G22" s="248"/>
    </row>
    <row r="23" spans="1:7" s="224" customFormat="1" ht="14.25">
      <c r="A23" s="240"/>
      <c r="B23" s="224" t="s">
        <v>368</v>
      </c>
      <c r="C23" s="254"/>
      <c r="D23" s="255"/>
      <c r="E23" s="254"/>
      <c r="F23" s="460"/>
      <c r="G23" s="248"/>
    </row>
    <row r="24" spans="1:7" s="224" customFormat="1" ht="14.25">
      <c r="A24" s="253">
        <f>A21+0.1</f>
        <v>2.1</v>
      </c>
      <c r="B24" s="224" t="s">
        <v>369</v>
      </c>
      <c r="C24" s="254" t="s">
        <v>363</v>
      </c>
      <c r="D24" s="255">
        <v>135</v>
      </c>
      <c r="E24" s="254"/>
      <c r="F24" s="460"/>
      <c r="G24" s="256">
        <f>$D24*F24</f>
        <v>0</v>
      </c>
    </row>
    <row r="25" spans="1:7" s="224" customFormat="1" ht="14.25">
      <c r="A25" s="253">
        <f>A24+0.1</f>
        <v>2.2</v>
      </c>
      <c r="B25" s="224" t="s">
        <v>370</v>
      </c>
      <c r="C25" s="254" t="s">
        <v>363</v>
      </c>
      <c r="D25" s="255">
        <v>60</v>
      </c>
      <c r="E25" s="254"/>
      <c r="F25" s="460"/>
      <c r="G25" s="256">
        <f>$D25*F25</f>
        <v>0</v>
      </c>
    </row>
    <row r="26" spans="1:7" s="224" customFormat="1" ht="15">
      <c r="A26" s="240">
        <f>A21+1</f>
        <v>3</v>
      </c>
      <c r="B26" s="258" t="s">
        <v>371</v>
      </c>
      <c r="C26" s="254"/>
      <c r="D26" s="255"/>
      <c r="E26" s="254"/>
      <c r="F26" s="460"/>
      <c r="G26" s="248"/>
    </row>
    <row r="27" spans="1:7" s="224" customFormat="1" ht="44.25">
      <c r="A27" s="257"/>
      <c r="B27" s="224" t="s">
        <v>372</v>
      </c>
      <c r="C27" s="254"/>
      <c r="D27" s="255"/>
      <c r="E27" s="254"/>
      <c r="F27" s="460"/>
      <c r="G27" s="248"/>
    </row>
    <row r="28" spans="1:7" s="224" customFormat="1" ht="14.25">
      <c r="A28" s="257"/>
      <c r="B28" s="224" t="s">
        <v>373</v>
      </c>
      <c r="C28" s="254"/>
      <c r="D28" s="255"/>
      <c r="E28" s="254"/>
      <c r="F28" s="460"/>
      <c r="G28" s="248"/>
    </row>
    <row r="29" spans="1:7" s="224" customFormat="1" ht="14.25">
      <c r="A29" s="253">
        <f>A26+0.1</f>
        <v>3.1</v>
      </c>
      <c r="B29" s="224" t="s">
        <v>374</v>
      </c>
      <c r="C29" s="254" t="s">
        <v>284</v>
      </c>
      <c r="D29" s="255">
        <v>8</v>
      </c>
      <c r="E29" s="254"/>
      <c r="F29" s="460"/>
      <c r="G29" s="256">
        <f>$D29*F29</f>
        <v>0</v>
      </c>
    </row>
    <row r="30" spans="1:7" s="224" customFormat="1" ht="14.25">
      <c r="A30" s="253">
        <f>A29+0.1</f>
        <v>3.2</v>
      </c>
      <c r="B30" s="224" t="s">
        <v>375</v>
      </c>
      <c r="C30" s="254" t="s">
        <v>284</v>
      </c>
      <c r="D30" s="255">
        <v>8</v>
      </c>
      <c r="E30" s="254"/>
      <c r="F30" s="460"/>
      <c r="G30" s="256">
        <f>$D30*F30</f>
        <v>0</v>
      </c>
    </row>
    <row r="31" spans="1:7" s="224" customFormat="1" ht="14.25">
      <c r="A31" s="253">
        <f>A30+0.1</f>
        <v>3.3000000000000003</v>
      </c>
      <c r="B31" s="224" t="s">
        <v>376</v>
      </c>
      <c r="C31" s="254" t="s">
        <v>284</v>
      </c>
      <c r="D31" s="255">
        <v>8</v>
      </c>
      <c r="E31" s="254"/>
      <c r="F31" s="460"/>
      <c r="G31" s="256">
        <f>$D31*F31</f>
        <v>0</v>
      </c>
    </row>
    <row r="32" spans="1:7" s="224" customFormat="1" ht="14.25">
      <c r="A32" s="240"/>
      <c r="C32" s="254"/>
      <c r="D32" s="255"/>
      <c r="E32" s="254"/>
      <c r="F32" s="460"/>
      <c r="G32" s="248"/>
    </row>
    <row r="33" spans="1:7" s="226" customFormat="1" ht="15">
      <c r="A33" s="259"/>
      <c r="B33" s="260" t="s">
        <v>377</v>
      </c>
      <c r="C33" s="261"/>
      <c r="D33" s="262"/>
      <c r="E33" s="261"/>
      <c r="F33" s="462"/>
      <c r="G33" s="263">
        <f>SUM(G16:G32)</f>
        <v>0</v>
      </c>
    </row>
    <row r="34" spans="1:7" s="227" customFormat="1" ht="15">
      <c r="A34" s="264"/>
      <c r="C34" s="245"/>
      <c r="D34" s="265"/>
      <c r="E34" s="245"/>
      <c r="F34" s="458"/>
      <c r="G34" s="247"/>
    </row>
    <row r="35" spans="1:7" s="224" customFormat="1" ht="15">
      <c r="A35" s="264" t="s">
        <v>22</v>
      </c>
      <c r="B35" s="227" t="s">
        <v>344</v>
      </c>
      <c r="C35" s="245"/>
      <c r="D35" s="246"/>
      <c r="E35" s="245"/>
      <c r="F35" s="460"/>
      <c r="G35" s="248"/>
    </row>
    <row r="36" spans="1:7" ht="15">
      <c r="A36" s="240">
        <f>A26+1</f>
        <v>4</v>
      </c>
      <c r="B36" s="249" t="s">
        <v>359</v>
      </c>
      <c r="C36" s="254"/>
      <c r="D36" s="266"/>
      <c r="E36" s="254"/>
      <c r="F36" s="458"/>
      <c r="G36" s="248"/>
    </row>
    <row r="37" spans="1:7" ht="85.5">
      <c r="A37" s="240"/>
      <c r="B37" s="224" t="s">
        <v>360</v>
      </c>
      <c r="C37" s="254"/>
      <c r="D37" s="267"/>
      <c r="E37" s="254"/>
      <c r="F37" s="460"/>
      <c r="G37" s="248"/>
    </row>
    <row r="38" spans="1:7" s="224" customFormat="1" ht="42.75">
      <c r="A38" s="252"/>
      <c r="B38" s="224" t="s">
        <v>361</v>
      </c>
      <c r="C38" s="254"/>
      <c r="D38" s="268"/>
      <c r="E38" s="254"/>
      <c r="F38" s="458"/>
      <c r="G38" s="248"/>
    </row>
    <row r="39" spans="1:16" s="224" customFormat="1" ht="15">
      <c r="A39" s="253">
        <f>A36+0.1</f>
        <v>4.1</v>
      </c>
      <c r="B39" s="188" t="s">
        <v>362</v>
      </c>
      <c r="C39" s="254" t="s">
        <v>378</v>
      </c>
      <c r="D39" s="255">
        <v>130</v>
      </c>
      <c r="E39" s="254"/>
      <c r="F39" s="458"/>
      <c r="G39" s="256">
        <f aca="true" t="shared" si="1" ref="G39:G46">$D39*F39</f>
        <v>0</v>
      </c>
      <c r="H39" s="269"/>
      <c r="I39" s="269"/>
      <c r="J39" s="269"/>
      <c r="K39" s="269"/>
      <c r="L39" s="269"/>
      <c r="M39" s="269"/>
      <c r="N39" s="269"/>
      <c r="O39" s="269"/>
      <c r="P39" s="269"/>
    </row>
    <row r="40" spans="1:16" s="224" customFormat="1" ht="15">
      <c r="A40" s="253">
        <f aca="true" t="shared" si="2" ref="A40:A46">A39+0.1</f>
        <v>4.199999999999999</v>
      </c>
      <c r="B40" s="188" t="s">
        <v>364</v>
      </c>
      <c r="C40" s="254" t="s">
        <v>378</v>
      </c>
      <c r="D40" s="255">
        <v>325</v>
      </c>
      <c r="E40" s="254"/>
      <c r="F40" s="458"/>
      <c r="G40" s="256">
        <f t="shared" si="1"/>
        <v>0</v>
      </c>
      <c r="H40" s="269"/>
      <c r="I40" s="269"/>
      <c r="J40" s="269"/>
      <c r="K40" s="269"/>
      <c r="L40" s="269"/>
      <c r="M40" s="269"/>
      <c r="N40" s="269"/>
      <c r="O40" s="269"/>
      <c r="P40" s="269"/>
    </row>
    <row r="41" spans="1:16" s="224" customFormat="1" ht="15">
      <c r="A41" s="253">
        <f t="shared" si="2"/>
        <v>4.299999999999999</v>
      </c>
      <c r="B41" s="188" t="s">
        <v>365</v>
      </c>
      <c r="C41" s="254" t="s">
        <v>378</v>
      </c>
      <c r="D41" s="255">
        <v>230</v>
      </c>
      <c r="E41" s="254"/>
      <c r="F41" s="458"/>
      <c r="G41" s="256">
        <f t="shared" si="1"/>
        <v>0</v>
      </c>
      <c r="H41" s="269"/>
      <c r="I41" s="269"/>
      <c r="J41" s="269"/>
      <c r="K41" s="269"/>
      <c r="L41" s="269"/>
      <c r="M41" s="269"/>
      <c r="N41" s="269"/>
      <c r="O41" s="269"/>
      <c r="P41" s="269"/>
    </row>
    <row r="42" spans="1:16" s="224" customFormat="1" ht="15">
      <c r="A42" s="253">
        <f t="shared" si="2"/>
        <v>4.399999999999999</v>
      </c>
      <c r="B42" s="188" t="s">
        <v>379</v>
      </c>
      <c r="C42" s="254" t="s">
        <v>378</v>
      </c>
      <c r="D42" s="255">
        <v>265</v>
      </c>
      <c r="E42" s="254"/>
      <c r="F42" s="458"/>
      <c r="G42" s="256">
        <f t="shared" si="1"/>
        <v>0</v>
      </c>
      <c r="H42" s="269"/>
      <c r="I42" s="269"/>
      <c r="J42" s="269"/>
      <c r="K42" s="269"/>
      <c r="L42" s="269"/>
      <c r="M42" s="269"/>
      <c r="N42" s="269"/>
      <c r="O42" s="269"/>
      <c r="P42" s="269"/>
    </row>
    <row r="43" spans="1:16" s="224" customFormat="1" ht="15">
      <c r="A43" s="253">
        <f t="shared" si="2"/>
        <v>4.499999999999998</v>
      </c>
      <c r="B43" s="188" t="s">
        <v>380</v>
      </c>
      <c r="C43" s="254" t="s">
        <v>378</v>
      </c>
      <c r="D43" s="255">
        <v>185</v>
      </c>
      <c r="E43" s="254"/>
      <c r="F43" s="458"/>
      <c r="G43" s="256">
        <f t="shared" si="1"/>
        <v>0</v>
      </c>
      <c r="H43" s="269"/>
      <c r="I43" s="269"/>
      <c r="J43" s="269"/>
      <c r="K43" s="269"/>
      <c r="L43" s="269"/>
      <c r="M43" s="269"/>
      <c r="N43" s="269"/>
      <c r="O43" s="269"/>
      <c r="P43" s="269"/>
    </row>
    <row r="44" spans="1:16" s="224" customFormat="1" ht="15">
      <c r="A44" s="253">
        <f t="shared" si="2"/>
        <v>4.599999999999998</v>
      </c>
      <c r="B44" s="188" t="s">
        <v>381</v>
      </c>
      <c r="C44" s="254" t="s">
        <v>378</v>
      </c>
      <c r="D44" s="255">
        <v>150</v>
      </c>
      <c r="E44" s="254"/>
      <c r="F44" s="458"/>
      <c r="G44" s="256">
        <f t="shared" si="1"/>
        <v>0</v>
      </c>
      <c r="H44" s="269"/>
      <c r="I44" s="269"/>
      <c r="J44" s="269"/>
      <c r="K44" s="269"/>
      <c r="L44" s="269"/>
      <c r="M44" s="269"/>
      <c r="N44" s="269"/>
      <c r="O44" s="269"/>
      <c r="P44" s="269"/>
    </row>
    <row r="45" spans="1:16" s="224" customFormat="1" ht="15">
      <c r="A45" s="253">
        <f t="shared" si="2"/>
        <v>4.6999999999999975</v>
      </c>
      <c r="B45" s="188" t="s">
        <v>382</v>
      </c>
      <c r="C45" s="254" t="s">
        <v>378</v>
      </c>
      <c r="D45" s="255">
        <v>130</v>
      </c>
      <c r="E45" s="254"/>
      <c r="F45" s="458"/>
      <c r="G45" s="256">
        <f t="shared" si="1"/>
        <v>0</v>
      </c>
      <c r="H45" s="269"/>
      <c r="I45" s="269"/>
      <c r="J45" s="269"/>
      <c r="K45" s="269"/>
      <c r="L45" s="269"/>
      <c r="M45" s="269"/>
      <c r="N45" s="269"/>
      <c r="O45" s="269"/>
      <c r="P45" s="269"/>
    </row>
    <row r="46" spans="1:16" s="224" customFormat="1" ht="15">
      <c r="A46" s="253">
        <f t="shared" si="2"/>
        <v>4.799999999999997</v>
      </c>
      <c r="B46" s="188" t="s">
        <v>383</v>
      </c>
      <c r="C46" s="254" t="s">
        <v>378</v>
      </c>
      <c r="D46" s="255">
        <v>35</v>
      </c>
      <c r="E46" s="254"/>
      <c r="F46" s="458"/>
      <c r="G46" s="256">
        <f t="shared" si="1"/>
        <v>0</v>
      </c>
      <c r="H46" s="269"/>
      <c r="I46" s="269"/>
      <c r="J46" s="269"/>
      <c r="K46" s="269"/>
      <c r="L46" s="269"/>
      <c r="M46" s="269"/>
      <c r="N46" s="269"/>
      <c r="O46" s="269"/>
      <c r="P46" s="269"/>
    </row>
    <row r="47" spans="1:7" s="224" customFormat="1" ht="15">
      <c r="A47" s="240">
        <f>A36+1</f>
        <v>5</v>
      </c>
      <c r="B47" s="227" t="s">
        <v>384</v>
      </c>
      <c r="C47" s="254"/>
      <c r="D47" s="255"/>
      <c r="E47" s="254"/>
      <c r="F47" s="460"/>
      <c r="G47" s="248"/>
    </row>
    <row r="48" spans="1:7" s="224" customFormat="1" ht="85.5">
      <c r="A48" s="257"/>
      <c r="B48" s="224" t="s">
        <v>385</v>
      </c>
      <c r="C48" s="254"/>
      <c r="D48" s="270"/>
      <c r="E48" s="254"/>
      <c r="F48" s="460"/>
      <c r="G48" s="248"/>
    </row>
    <row r="49" spans="1:7" s="224" customFormat="1" ht="14.25">
      <c r="A49" s="253">
        <f>A47+0.1</f>
        <v>5.1</v>
      </c>
      <c r="B49" s="224" t="s">
        <v>386</v>
      </c>
      <c r="C49" s="254" t="s">
        <v>363</v>
      </c>
      <c r="D49" s="270">
        <v>30</v>
      </c>
      <c r="E49" s="254"/>
      <c r="F49" s="458"/>
      <c r="G49" s="256">
        <f aca="true" t="shared" si="3" ref="G49:G54">$D49*F49</f>
        <v>0</v>
      </c>
    </row>
    <row r="50" spans="1:7" s="224" customFormat="1" ht="14.25">
      <c r="A50" s="253">
        <f>A49+0.1</f>
        <v>5.199999999999999</v>
      </c>
      <c r="B50" s="224" t="s">
        <v>387</v>
      </c>
      <c r="C50" s="254" t="s">
        <v>363</v>
      </c>
      <c r="D50" s="270">
        <v>125</v>
      </c>
      <c r="E50" s="254"/>
      <c r="F50" s="458"/>
      <c r="G50" s="256">
        <f t="shared" si="3"/>
        <v>0</v>
      </c>
    </row>
    <row r="51" spans="1:7" s="224" customFormat="1" ht="14.25">
      <c r="A51" s="253">
        <f>A50+0.1</f>
        <v>5.299999999999999</v>
      </c>
      <c r="B51" s="224" t="s">
        <v>388</v>
      </c>
      <c r="C51" s="254" t="s">
        <v>363</v>
      </c>
      <c r="D51" s="270">
        <v>95</v>
      </c>
      <c r="E51" s="254"/>
      <c r="F51" s="458"/>
      <c r="G51" s="256">
        <f t="shared" si="3"/>
        <v>0</v>
      </c>
    </row>
    <row r="52" spans="1:7" s="224" customFormat="1" ht="14.25">
      <c r="A52" s="253">
        <f>A51+0.1</f>
        <v>5.399999999999999</v>
      </c>
      <c r="B52" s="224" t="s">
        <v>389</v>
      </c>
      <c r="C52" s="254" t="s">
        <v>363</v>
      </c>
      <c r="D52" s="270">
        <v>75</v>
      </c>
      <c r="E52" s="254"/>
      <c r="F52" s="458"/>
      <c r="G52" s="256">
        <f t="shared" si="3"/>
        <v>0</v>
      </c>
    </row>
    <row r="53" spans="1:7" s="224" customFormat="1" ht="14.25">
      <c r="A53" s="253">
        <f>A52+0.1</f>
        <v>5.499999999999998</v>
      </c>
      <c r="B53" s="224" t="s">
        <v>390</v>
      </c>
      <c r="C53" s="254" t="s">
        <v>363</v>
      </c>
      <c r="D53" s="270">
        <v>35</v>
      </c>
      <c r="E53" s="254"/>
      <c r="F53" s="458"/>
      <c r="G53" s="256">
        <f t="shared" si="3"/>
        <v>0</v>
      </c>
    </row>
    <row r="54" spans="1:7" s="224" customFormat="1" ht="14.25">
      <c r="A54" s="253">
        <f>A53+0.1</f>
        <v>5.599999999999998</v>
      </c>
      <c r="B54" s="224" t="s">
        <v>391</v>
      </c>
      <c r="C54" s="254" t="s">
        <v>363</v>
      </c>
      <c r="D54" s="270">
        <v>60</v>
      </c>
      <c r="E54" s="254"/>
      <c r="F54" s="458"/>
      <c r="G54" s="256">
        <f t="shared" si="3"/>
        <v>0</v>
      </c>
    </row>
    <row r="55" spans="1:7" s="224" customFormat="1" ht="15">
      <c r="A55" s="240">
        <f>A47+1</f>
        <v>6</v>
      </c>
      <c r="B55" s="227" t="s">
        <v>392</v>
      </c>
      <c r="C55" s="254"/>
      <c r="D55" s="255"/>
      <c r="E55" s="254"/>
      <c r="F55" s="460"/>
      <c r="G55" s="248"/>
    </row>
    <row r="56" spans="1:7" s="224" customFormat="1" ht="42.75">
      <c r="A56" s="240"/>
      <c r="B56" s="224" t="s">
        <v>393</v>
      </c>
      <c r="C56" s="254"/>
      <c r="D56" s="255"/>
      <c r="E56" s="254"/>
      <c r="F56" s="460"/>
      <c r="G56" s="248"/>
    </row>
    <row r="57" spans="1:7" s="224" customFormat="1" ht="14.25">
      <c r="A57" s="253">
        <f>A55+0.1</f>
        <v>6.1</v>
      </c>
      <c r="B57" s="224" t="s">
        <v>394</v>
      </c>
      <c r="C57" s="254" t="s">
        <v>395</v>
      </c>
      <c r="D57" s="255">
        <v>25</v>
      </c>
      <c r="E57" s="254"/>
      <c r="F57" s="460"/>
      <c r="G57" s="256">
        <f aca="true" t="shared" si="4" ref="G57:G62">$D57*F57</f>
        <v>0</v>
      </c>
    </row>
    <row r="58" spans="1:7" s="224" customFormat="1" ht="14.25">
      <c r="A58" s="253">
        <f>A57+0.1</f>
        <v>6.199999999999999</v>
      </c>
      <c r="B58" s="224" t="s">
        <v>396</v>
      </c>
      <c r="C58" s="254" t="s">
        <v>395</v>
      </c>
      <c r="D58" s="255">
        <v>15</v>
      </c>
      <c r="E58" s="254"/>
      <c r="F58" s="460"/>
      <c r="G58" s="256">
        <f t="shared" si="4"/>
        <v>0</v>
      </c>
    </row>
    <row r="59" spans="1:7" s="224" customFormat="1" ht="14.25">
      <c r="A59" s="253">
        <f>A58+0.1</f>
        <v>6.299999999999999</v>
      </c>
      <c r="B59" s="224" t="s">
        <v>397</v>
      </c>
      <c r="C59" s="254" t="s">
        <v>395</v>
      </c>
      <c r="D59" s="255">
        <v>25</v>
      </c>
      <c r="E59" s="254"/>
      <c r="F59" s="460"/>
      <c r="G59" s="256">
        <f t="shared" si="4"/>
        <v>0</v>
      </c>
    </row>
    <row r="60" spans="1:7" s="224" customFormat="1" ht="14.25">
      <c r="A60" s="253">
        <f>A59+0.1</f>
        <v>6.399999999999999</v>
      </c>
      <c r="B60" s="224" t="s">
        <v>379</v>
      </c>
      <c r="C60" s="254" t="s">
        <v>395</v>
      </c>
      <c r="D60" s="255">
        <v>15</v>
      </c>
      <c r="E60" s="254"/>
      <c r="F60" s="460"/>
      <c r="G60" s="256">
        <f t="shared" si="4"/>
        <v>0</v>
      </c>
    </row>
    <row r="61" spans="1:7" s="224" customFormat="1" ht="14.25">
      <c r="A61" s="253">
        <f>A60+0.1</f>
        <v>6.499999999999998</v>
      </c>
      <c r="B61" s="224" t="s">
        <v>380</v>
      </c>
      <c r="C61" s="254" t="s">
        <v>395</v>
      </c>
      <c r="D61" s="255">
        <v>15</v>
      </c>
      <c r="E61" s="254"/>
      <c r="F61" s="460"/>
      <c r="G61" s="256">
        <f t="shared" si="4"/>
        <v>0</v>
      </c>
    </row>
    <row r="62" spans="1:7" s="224" customFormat="1" ht="14.25">
      <c r="A62" s="253">
        <f>A61+0.1</f>
        <v>6.599999999999998</v>
      </c>
      <c r="B62" s="224" t="s">
        <v>381</v>
      </c>
      <c r="C62" s="254" t="s">
        <v>395</v>
      </c>
      <c r="D62" s="255">
        <v>15</v>
      </c>
      <c r="E62" s="254"/>
      <c r="F62" s="460"/>
      <c r="G62" s="256">
        <f t="shared" si="4"/>
        <v>0</v>
      </c>
    </row>
    <row r="63" spans="1:7" s="224" customFormat="1" ht="15">
      <c r="A63" s="271">
        <f>A55+1</f>
        <v>7</v>
      </c>
      <c r="B63" s="227" t="s">
        <v>398</v>
      </c>
      <c r="C63" s="254"/>
      <c r="D63" s="255"/>
      <c r="E63" s="254"/>
      <c r="F63" s="460"/>
      <c r="G63" s="248"/>
    </row>
    <row r="64" spans="1:7" s="224" customFormat="1" ht="42.75">
      <c r="A64" s="271"/>
      <c r="B64" s="224" t="s">
        <v>399</v>
      </c>
      <c r="C64" s="254"/>
      <c r="D64" s="255"/>
      <c r="E64" s="254"/>
      <c r="F64" s="460"/>
      <c r="G64" s="248"/>
    </row>
    <row r="65" spans="1:7" s="224" customFormat="1" ht="14.25">
      <c r="A65" s="253">
        <f>A63+0.1</f>
        <v>7.1</v>
      </c>
      <c r="B65" s="224" t="s">
        <v>362</v>
      </c>
      <c r="C65" s="272" t="s">
        <v>395</v>
      </c>
      <c r="D65" s="255">
        <v>15</v>
      </c>
      <c r="E65" s="272"/>
      <c r="F65" s="460"/>
      <c r="G65" s="256">
        <f aca="true" t="shared" si="5" ref="G65:G70">$D65*F65</f>
        <v>0</v>
      </c>
    </row>
    <row r="66" spans="1:7" s="224" customFormat="1" ht="14.25">
      <c r="A66" s="253">
        <f>A65+0.1</f>
        <v>7.199999999999999</v>
      </c>
      <c r="B66" s="224" t="s">
        <v>364</v>
      </c>
      <c r="C66" s="272" t="s">
        <v>395</v>
      </c>
      <c r="D66" s="255">
        <v>25</v>
      </c>
      <c r="E66" s="272"/>
      <c r="F66" s="460"/>
      <c r="G66" s="256">
        <f t="shared" si="5"/>
        <v>0</v>
      </c>
    </row>
    <row r="67" spans="1:7" s="224" customFormat="1" ht="14.25">
      <c r="A67" s="253">
        <f>A66+0.1</f>
        <v>7.299999999999999</v>
      </c>
      <c r="B67" s="224" t="s">
        <v>365</v>
      </c>
      <c r="C67" s="272" t="s">
        <v>395</v>
      </c>
      <c r="D67" s="255">
        <v>15</v>
      </c>
      <c r="E67" s="272"/>
      <c r="F67" s="460"/>
      <c r="G67" s="256">
        <f t="shared" si="5"/>
        <v>0</v>
      </c>
    </row>
    <row r="68" spans="1:7" s="224" customFormat="1" ht="14.25">
      <c r="A68" s="253">
        <f>A67+0.1</f>
        <v>7.399999999999999</v>
      </c>
      <c r="B68" s="224" t="s">
        <v>379</v>
      </c>
      <c r="C68" s="272" t="s">
        <v>395</v>
      </c>
      <c r="D68" s="255">
        <v>14</v>
      </c>
      <c r="E68" s="272"/>
      <c r="F68" s="460"/>
      <c r="G68" s="256">
        <f t="shared" si="5"/>
        <v>0</v>
      </c>
    </row>
    <row r="69" spans="1:7" s="224" customFormat="1" ht="14.25">
      <c r="A69" s="253">
        <f>A68+0.1</f>
        <v>7.499999999999998</v>
      </c>
      <c r="B69" s="224" t="s">
        <v>380</v>
      </c>
      <c r="C69" s="272" t="s">
        <v>395</v>
      </c>
      <c r="D69" s="255">
        <v>15</v>
      </c>
      <c r="E69" s="272"/>
      <c r="F69" s="460"/>
      <c r="G69" s="256">
        <f t="shared" si="5"/>
        <v>0</v>
      </c>
    </row>
    <row r="70" spans="1:7" s="224" customFormat="1" ht="14.25">
      <c r="A70" s="253">
        <f>A69+0.1</f>
        <v>7.599999999999998</v>
      </c>
      <c r="B70" s="224" t="s">
        <v>381</v>
      </c>
      <c r="C70" s="272" t="s">
        <v>395</v>
      </c>
      <c r="D70" s="255">
        <v>9</v>
      </c>
      <c r="E70" s="272"/>
      <c r="F70" s="460"/>
      <c r="G70" s="256">
        <f t="shared" si="5"/>
        <v>0</v>
      </c>
    </row>
    <row r="71" spans="1:7" s="224" customFormat="1" ht="15">
      <c r="A71" s="240">
        <v>5</v>
      </c>
      <c r="B71" s="227" t="s">
        <v>400</v>
      </c>
      <c r="C71" s="272"/>
      <c r="D71" s="246"/>
      <c r="E71" s="272"/>
      <c r="F71" s="460"/>
      <c r="G71" s="248"/>
    </row>
    <row r="72" spans="1:7" s="224" customFormat="1" ht="28.5">
      <c r="A72" s="240"/>
      <c r="B72" s="224" t="s">
        <v>401</v>
      </c>
      <c r="C72" s="272"/>
      <c r="D72" s="246"/>
      <c r="E72" s="272"/>
      <c r="F72" s="460"/>
      <c r="G72" s="248"/>
    </row>
    <row r="73" spans="1:7" s="224" customFormat="1" ht="14.25">
      <c r="A73" s="253">
        <f>A71+0.1</f>
        <v>5.1</v>
      </c>
      <c r="B73" s="224" t="s">
        <v>402</v>
      </c>
      <c r="C73" s="272" t="s">
        <v>395</v>
      </c>
      <c r="D73" s="246">
        <v>2</v>
      </c>
      <c r="E73" s="272"/>
      <c r="F73" s="460"/>
      <c r="G73" s="256">
        <f>$D73*F73</f>
        <v>0</v>
      </c>
    </row>
    <row r="74" spans="1:7" s="224" customFormat="1" ht="42.75">
      <c r="A74" s="257">
        <v>6</v>
      </c>
      <c r="B74" s="224" t="s">
        <v>403</v>
      </c>
      <c r="C74" s="273" t="s">
        <v>404</v>
      </c>
      <c r="D74" s="270">
        <v>10</v>
      </c>
      <c r="E74" s="273"/>
      <c r="F74" s="460"/>
      <c r="G74" s="256">
        <f>$D74*F74</f>
        <v>0</v>
      </c>
    </row>
    <row r="75" spans="1:7" s="224" customFormat="1" ht="15">
      <c r="A75" s="240">
        <v>7</v>
      </c>
      <c r="B75" s="227" t="s">
        <v>405</v>
      </c>
      <c r="C75" s="254"/>
      <c r="D75" s="255"/>
      <c r="E75" s="254"/>
      <c r="F75" s="460"/>
      <c r="G75" s="248"/>
    </row>
    <row r="76" spans="1:7" s="224" customFormat="1" ht="85.5">
      <c r="A76" s="240"/>
      <c r="B76" s="224" t="s">
        <v>406</v>
      </c>
      <c r="C76" s="254"/>
      <c r="D76" s="255"/>
      <c r="E76" s="254"/>
      <c r="F76" s="460"/>
      <c r="G76" s="248"/>
    </row>
    <row r="77" spans="1:7" s="224" customFormat="1" ht="28.5">
      <c r="A77" s="240"/>
      <c r="B77" s="224" t="s">
        <v>407</v>
      </c>
      <c r="C77" s="272" t="s">
        <v>395</v>
      </c>
      <c r="D77" s="255">
        <v>2</v>
      </c>
      <c r="E77" s="272"/>
      <c r="F77" s="460"/>
      <c r="G77" s="256">
        <f>$D77*F77</f>
        <v>0</v>
      </c>
    </row>
    <row r="78" spans="1:7" s="224" customFormat="1" ht="14.25">
      <c r="A78" s="240"/>
      <c r="C78" s="254"/>
      <c r="D78" s="255"/>
      <c r="E78" s="254"/>
      <c r="F78" s="460"/>
      <c r="G78" s="248"/>
    </row>
    <row r="79" spans="1:7" s="226" customFormat="1" ht="15">
      <c r="A79" s="259"/>
      <c r="B79" s="260" t="s">
        <v>408</v>
      </c>
      <c r="C79" s="261"/>
      <c r="D79" s="262"/>
      <c r="E79" s="261"/>
      <c r="F79" s="462"/>
      <c r="G79" s="263">
        <f>SUM(G36:G78)</f>
        <v>0</v>
      </c>
    </row>
    <row r="80" spans="1:7" s="227" customFormat="1" ht="15">
      <c r="A80" s="240"/>
      <c r="C80" s="245"/>
      <c r="D80" s="265"/>
      <c r="E80" s="245"/>
      <c r="F80" s="458"/>
      <c r="G80" s="247"/>
    </row>
    <row r="81" spans="1:7" s="224" customFormat="1" ht="15">
      <c r="A81" s="264" t="s">
        <v>24</v>
      </c>
      <c r="B81" s="227" t="s">
        <v>345</v>
      </c>
      <c r="C81" s="245"/>
      <c r="D81" s="246"/>
      <c r="E81" s="245"/>
      <c r="F81" s="460"/>
      <c r="G81" s="248"/>
    </row>
    <row r="82" spans="1:13" s="224" customFormat="1" ht="15">
      <c r="A82" s="240">
        <f>A75+1</f>
        <v>8</v>
      </c>
      <c r="B82" s="235" t="s">
        <v>409</v>
      </c>
      <c r="C82" s="254"/>
      <c r="D82" s="246"/>
      <c r="E82" s="254"/>
      <c r="F82" s="460"/>
      <c r="G82" s="248"/>
      <c r="H82" s="178"/>
      <c r="I82" s="178"/>
      <c r="J82" s="178"/>
      <c r="K82" s="178"/>
      <c r="L82" s="178"/>
      <c r="M82" s="178"/>
    </row>
    <row r="83" spans="1:7" s="224" customFormat="1" ht="158.25">
      <c r="A83" s="240"/>
      <c r="B83" s="224" t="s">
        <v>410</v>
      </c>
      <c r="C83" s="254"/>
      <c r="D83" s="255"/>
      <c r="E83" s="254"/>
      <c r="F83" s="460"/>
      <c r="G83" s="248"/>
    </row>
    <row r="84" spans="1:7" s="224" customFormat="1" ht="15">
      <c r="A84" s="240"/>
      <c r="B84" s="227" t="s">
        <v>411</v>
      </c>
      <c r="C84" s="254"/>
      <c r="D84" s="255"/>
      <c r="E84" s="254"/>
      <c r="F84" s="460"/>
      <c r="G84" s="248"/>
    </row>
    <row r="85" spans="1:7" s="224" customFormat="1" ht="14.25">
      <c r="A85" s="253">
        <f>A82+0.1</f>
        <v>8.1</v>
      </c>
      <c r="B85" s="224" t="s">
        <v>412</v>
      </c>
      <c r="C85" s="254" t="s">
        <v>363</v>
      </c>
      <c r="D85" s="255">
        <v>330</v>
      </c>
      <c r="E85" s="254"/>
      <c r="F85" s="460"/>
      <c r="G85" s="256">
        <f>$D85*F85</f>
        <v>0</v>
      </c>
    </row>
    <row r="86" spans="1:7" s="224" customFormat="1" ht="14.25">
      <c r="A86" s="253">
        <f>A85+0.1</f>
        <v>8.2</v>
      </c>
      <c r="B86" s="224" t="s">
        <v>413</v>
      </c>
      <c r="C86" s="254" t="s">
        <v>363</v>
      </c>
      <c r="D86" s="255">
        <v>115</v>
      </c>
      <c r="E86" s="254"/>
      <c r="F86" s="460"/>
      <c r="G86" s="256">
        <f>$D86*F86</f>
        <v>0</v>
      </c>
    </row>
    <row r="87" spans="1:7" s="224" customFormat="1" ht="15">
      <c r="A87" s="240">
        <f>A82+1</f>
        <v>9</v>
      </c>
      <c r="B87" s="227" t="s">
        <v>414</v>
      </c>
      <c r="C87" s="254"/>
      <c r="D87" s="255"/>
      <c r="E87" s="254"/>
      <c r="F87" s="460"/>
      <c r="G87" s="248">
        <f>D87*F87</f>
        <v>0</v>
      </c>
    </row>
    <row r="88" spans="1:7" s="224" customFormat="1" ht="99.75">
      <c r="A88" s="240"/>
      <c r="B88" s="224" t="s">
        <v>415</v>
      </c>
      <c r="C88" s="254"/>
      <c r="D88" s="255"/>
      <c r="E88" s="254"/>
      <c r="F88" s="460"/>
      <c r="G88" s="248"/>
    </row>
    <row r="89" spans="1:7" s="224" customFormat="1" ht="14.25">
      <c r="A89" s="253">
        <f>A87+0.1</f>
        <v>9.1</v>
      </c>
      <c r="B89" s="224" t="s">
        <v>416</v>
      </c>
      <c r="C89" s="254" t="s">
        <v>363</v>
      </c>
      <c r="D89" s="255">
        <v>150</v>
      </c>
      <c r="E89" s="254"/>
      <c r="F89" s="460"/>
      <c r="G89" s="256">
        <f>$D89*F89</f>
        <v>0</v>
      </c>
    </row>
    <row r="90" spans="1:7" s="224" customFormat="1" ht="14.25">
      <c r="A90" s="253">
        <f>A89+0.1</f>
        <v>9.2</v>
      </c>
      <c r="B90" s="224" t="s">
        <v>417</v>
      </c>
      <c r="C90" s="254" t="s">
        <v>363</v>
      </c>
      <c r="D90" s="255">
        <v>75</v>
      </c>
      <c r="E90" s="254"/>
      <c r="F90" s="460"/>
      <c r="G90" s="256">
        <f>$D90*F90</f>
        <v>0</v>
      </c>
    </row>
    <row r="91" spans="1:7" s="224" customFormat="1" ht="15">
      <c r="A91" s="240">
        <f>A87+1</f>
        <v>10</v>
      </c>
      <c r="B91" s="227" t="s">
        <v>418</v>
      </c>
      <c r="C91" s="272"/>
      <c r="D91" s="274"/>
      <c r="E91" s="272"/>
      <c r="F91" s="460"/>
      <c r="G91" s="248"/>
    </row>
    <row r="92" spans="1:7" s="224" customFormat="1" ht="57">
      <c r="A92" s="257"/>
      <c r="B92" s="224" t="s">
        <v>419</v>
      </c>
      <c r="C92" s="272" t="s">
        <v>395</v>
      </c>
      <c r="D92" s="274">
        <v>95</v>
      </c>
      <c r="E92" s="272"/>
      <c r="F92" s="460"/>
      <c r="G92" s="256">
        <f>$D92*F92</f>
        <v>0</v>
      </c>
    </row>
    <row r="93" spans="1:7" s="224" customFormat="1" ht="15">
      <c r="A93" s="240">
        <f>A91+1</f>
        <v>11</v>
      </c>
      <c r="B93" s="249" t="s">
        <v>420</v>
      </c>
      <c r="C93" s="272"/>
      <c r="D93" s="274"/>
      <c r="E93" s="272"/>
      <c r="F93" s="460"/>
      <c r="G93" s="248"/>
    </row>
    <row r="94" spans="1:7" s="224" customFormat="1" ht="57.75">
      <c r="A94" s="257"/>
      <c r="B94" s="224" t="s">
        <v>421</v>
      </c>
      <c r="C94" s="272"/>
      <c r="D94" s="274"/>
      <c r="E94" s="272"/>
      <c r="F94" s="460"/>
      <c r="G94" s="248"/>
    </row>
    <row r="95" spans="1:7" s="224" customFormat="1" ht="14.25">
      <c r="A95" s="253">
        <f>A93+0.1</f>
        <v>11.1</v>
      </c>
      <c r="B95" s="224" t="s">
        <v>422</v>
      </c>
      <c r="C95" s="272" t="s">
        <v>284</v>
      </c>
      <c r="D95" s="268">
        <v>5</v>
      </c>
      <c r="E95" s="272"/>
      <c r="F95" s="460"/>
      <c r="G95" s="256">
        <f>$D95*F95</f>
        <v>0</v>
      </c>
    </row>
    <row r="96" spans="1:7" s="224" customFormat="1" ht="14.25">
      <c r="A96" s="253">
        <f>A95+0.1</f>
        <v>11.2</v>
      </c>
      <c r="B96" s="224" t="s">
        <v>423</v>
      </c>
      <c r="C96" s="272" t="s">
        <v>284</v>
      </c>
      <c r="D96" s="268">
        <v>5</v>
      </c>
      <c r="E96" s="272"/>
      <c r="F96" s="460"/>
      <c r="G96" s="256">
        <f>$D96*F96</f>
        <v>0</v>
      </c>
    </row>
    <row r="97" spans="1:7" s="224" customFormat="1" ht="15">
      <c r="A97" s="240">
        <f>A93+1</f>
        <v>12</v>
      </c>
      <c r="B97" s="249" t="s">
        <v>424</v>
      </c>
      <c r="C97" s="272"/>
      <c r="D97" s="274"/>
      <c r="E97" s="272"/>
      <c r="F97" s="460"/>
      <c r="G97" s="248"/>
    </row>
    <row r="98" spans="1:7" s="224" customFormat="1" ht="71.25">
      <c r="A98" s="275"/>
      <c r="B98" s="224" t="s">
        <v>425</v>
      </c>
      <c r="C98" s="272"/>
      <c r="D98" s="274"/>
      <c r="E98" s="272"/>
      <c r="F98" s="460"/>
      <c r="G98" s="248"/>
    </row>
    <row r="99" spans="1:7" s="224" customFormat="1" ht="14.25">
      <c r="A99" s="253">
        <f>A97+0.1</f>
        <v>12.1</v>
      </c>
      <c r="B99" s="216" t="s">
        <v>426</v>
      </c>
      <c r="C99" s="272" t="s">
        <v>284</v>
      </c>
      <c r="D99" s="268">
        <v>5</v>
      </c>
      <c r="E99" s="272"/>
      <c r="F99" s="460"/>
      <c r="G99" s="256">
        <f>$D99*F99</f>
        <v>0</v>
      </c>
    </row>
    <row r="100" spans="1:7" s="224" customFormat="1" ht="14.25">
      <c r="A100" s="253">
        <f>A99+0.1</f>
        <v>12.2</v>
      </c>
      <c r="B100" s="216" t="s">
        <v>427</v>
      </c>
      <c r="C100" s="272" t="s">
        <v>284</v>
      </c>
      <c r="D100" s="268">
        <v>5</v>
      </c>
      <c r="E100" s="272"/>
      <c r="F100" s="460"/>
      <c r="G100" s="256">
        <f>$D100*F100</f>
        <v>0</v>
      </c>
    </row>
    <row r="101" spans="1:253" s="224" customFormat="1" ht="15">
      <c r="A101" s="275"/>
      <c r="B101" s="231"/>
      <c r="C101" s="272"/>
      <c r="D101" s="276"/>
      <c r="E101" s="272"/>
      <c r="F101" s="460"/>
      <c r="G101" s="277"/>
      <c r="IS101" s="178"/>
    </row>
    <row r="102" spans="1:7" s="226" customFormat="1" ht="15">
      <c r="A102" s="259"/>
      <c r="B102" s="260" t="s">
        <v>428</v>
      </c>
      <c r="C102" s="261"/>
      <c r="D102" s="262"/>
      <c r="E102" s="261"/>
      <c r="F102" s="462"/>
      <c r="G102" s="263">
        <f>SUM(G83:G101)</f>
        <v>0</v>
      </c>
    </row>
    <row r="103" spans="1:7" s="227" customFormat="1" ht="15">
      <c r="A103" s="264"/>
      <c r="C103" s="245"/>
      <c r="D103" s="265"/>
      <c r="E103" s="245"/>
      <c r="F103" s="458"/>
      <c r="G103" s="247"/>
    </row>
    <row r="104" spans="1:7" s="228" customFormat="1" ht="15">
      <c r="A104" s="278" t="s">
        <v>26</v>
      </c>
      <c r="B104" s="279" t="s">
        <v>346</v>
      </c>
      <c r="C104" s="280"/>
      <c r="D104" s="246"/>
      <c r="E104" s="280"/>
      <c r="F104" s="460"/>
      <c r="G104" s="248"/>
    </row>
    <row r="105" spans="1:13" s="224" customFormat="1" ht="15">
      <c r="A105" s="240">
        <f>A97+1</f>
        <v>13</v>
      </c>
      <c r="B105" s="235" t="s">
        <v>409</v>
      </c>
      <c r="C105" s="254"/>
      <c r="D105" s="255"/>
      <c r="E105" s="254"/>
      <c r="F105" s="460"/>
      <c r="G105" s="248"/>
      <c r="H105" s="178"/>
      <c r="I105" s="178"/>
      <c r="J105" s="178"/>
      <c r="K105" s="178"/>
      <c r="L105" s="178"/>
      <c r="M105" s="178"/>
    </row>
    <row r="106" spans="1:7" s="224" customFormat="1" ht="158.25">
      <c r="A106" s="240"/>
      <c r="B106" s="224" t="s">
        <v>410</v>
      </c>
      <c r="C106" s="254"/>
      <c r="D106" s="255"/>
      <c r="E106" s="254"/>
      <c r="F106" s="460"/>
      <c r="G106" s="248"/>
    </row>
    <row r="107" spans="1:7" s="224" customFormat="1" ht="15">
      <c r="A107" s="252"/>
      <c r="B107" s="227" t="s">
        <v>429</v>
      </c>
      <c r="C107" s="272"/>
      <c r="D107" s="281"/>
      <c r="E107" s="272"/>
      <c r="F107" s="460"/>
      <c r="G107" s="277"/>
    </row>
    <row r="108" spans="1:7" ht="14.25">
      <c r="A108" s="253">
        <f>A105+0.1</f>
        <v>13.1</v>
      </c>
      <c r="B108" s="231" t="s">
        <v>430</v>
      </c>
      <c r="C108" s="254" t="s">
        <v>363</v>
      </c>
      <c r="D108" s="255">
        <v>200</v>
      </c>
      <c r="E108" s="254"/>
      <c r="F108" s="460"/>
      <c r="G108" s="256">
        <f>$D108*F108</f>
        <v>0</v>
      </c>
    </row>
    <row r="109" spans="1:7" s="224" customFormat="1" ht="14.25">
      <c r="A109" s="253">
        <f>A108+0.1</f>
        <v>13.2</v>
      </c>
      <c r="B109" s="224" t="s">
        <v>413</v>
      </c>
      <c r="C109" s="254" t="s">
        <v>363</v>
      </c>
      <c r="D109" s="255">
        <v>175</v>
      </c>
      <c r="E109" s="254"/>
      <c r="F109" s="460"/>
      <c r="G109" s="256">
        <f>$D109*F109</f>
        <v>0</v>
      </c>
    </row>
    <row r="110" spans="1:7" s="224" customFormat="1" ht="15">
      <c r="A110" s="240">
        <f>A105+1</f>
        <v>14</v>
      </c>
      <c r="B110" s="227" t="s">
        <v>431</v>
      </c>
      <c r="C110" s="254"/>
      <c r="D110" s="255"/>
      <c r="E110" s="254"/>
      <c r="F110" s="460"/>
      <c r="G110" s="248"/>
    </row>
    <row r="111" spans="1:7" s="224" customFormat="1" ht="99.75">
      <c r="A111" s="240"/>
      <c r="B111" s="224" t="s">
        <v>432</v>
      </c>
      <c r="C111" s="254"/>
      <c r="D111" s="255"/>
      <c r="E111" s="254"/>
      <c r="F111" s="460"/>
      <c r="G111" s="248"/>
    </row>
    <row r="112" spans="1:7" s="224" customFormat="1" ht="14.25">
      <c r="A112" s="253">
        <f>A110+0.1</f>
        <v>14.1</v>
      </c>
      <c r="B112" s="224" t="s">
        <v>433</v>
      </c>
      <c r="C112" s="254" t="s">
        <v>363</v>
      </c>
      <c r="D112" s="255">
        <v>2</v>
      </c>
      <c r="E112" s="254"/>
      <c r="F112" s="460"/>
      <c r="G112" s="256">
        <f>$D112*F112</f>
        <v>0</v>
      </c>
    </row>
    <row r="113" spans="1:7" s="224" customFormat="1" ht="15">
      <c r="A113" s="240">
        <f>A110+1</f>
        <v>15</v>
      </c>
      <c r="B113" s="227" t="s">
        <v>434</v>
      </c>
      <c r="C113" s="254"/>
      <c r="D113" s="255"/>
      <c r="E113" s="254"/>
      <c r="F113" s="458"/>
      <c r="G113" s="248"/>
    </row>
    <row r="114" spans="1:7" s="224" customFormat="1" ht="42.75">
      <c r="A114" s="252"/>
      <c r="B114" s="224" t="s">
        <v>403</v>
      </c>
      <c r="C114" s="273" t="s">
        <v>404</v>
      </c>
      <c r="D114" s="270">
        <v>10</v>
      </c>
      <c r="E114" s="273"/>
      <c r="F114" s="460"/>
      <c r="G114" s="256">
        <f>$D114*F114</f>
        <v>0</v>
      </c>
    </row>
    <row r="115" spans="1:7" s="224" customFormat="1" ht="15">
      <c r="A115" s="240">
        <f>A113+1</f>
        <v>16</v>
      </c>
      <c r="B115" s="227" t="s">
        <v>435</v>
      </c>
      <c r="C115" s="254"/>
      <c r="D115" s="255"/>
      <c r="E115" s="254"/>
      <c r="F115" s="460"/>
      <c r="G115" s="248"/>
    </row>
    <row r="116" spans="1:7" s="224" customFormat="1" ht="99.75">
      <c r="A116" s="257"/>
      <c r="B116" s="224" t="s">
        <v>436</v>
      </c>
      <c r="C116" s="254"/>
      <c r="D116" s="255"/>
      <c r="E116" s="254"/>
      <c r="F116" s="460"/>
      <c r="G116" s="248"/>
    </row>
    <row r="117" spans="1:7" s="224" customFormat="1" ht="28.5">
      <c r="A117" s="257"/>
      <c r="B117" s="224" t="s">
        <v>437</v>
      </c>
      <c r="C117" s="254"/>
      <c r="D117" s="255"/>
      <c r="E117" s="254"/>
      <c r="F117" s="460"/>
      <c r="G117" s="248"/>
    </row>
    <row r="118" spans="1:7" s="224" customFormat="1" ht="14.25">
      <c r="A118" s="257"/>
      <c r="B118" s="224" t="s">
        <v>438</v>
      </c>
      <c r="C118" s="254" t="s">
        <v>439</v>
      </c>
      <c r="D118" s="255">
        <v>7</v>
      </c>
      <c r="E118" s="254"/>
      <c r="F118" s="460"/>
      <c r="G118" s="256">
        <f>$D118*F118</f>
        <v>0</v>
      </c>
    </row>
    <row r="119" spans="1:7" s="224" customFormat="1" ht="15">
      <c r="A119" s="240">
        <f>A115+1</f>
        <v>17</v>
      </c>
      <c r="B119" s="282" t="s">
        <v>440</v>
      </c>
      <c r="C119" s="254"/>
      <c r="D119" s="255"/>
      <c r="E119" s="254"/>
      <c r="F119" s="460"/>
      <c r="G119" s="248"/>
    </row>
    <row r="120" spans="1:7" s="224" customFormat="1" ht="71.25">
      <c r="A120" s="257"/>
      <c r="B120" s="224" t="s">
        <v>441</v>
      </c>
      <c r="C120" s="254"/>
      <c r="D120" s="281"/>
      <c r="E120" s="254"/>
      <c r="F120" s="458"/>
      <c r="G120" s="248"/>
    </row>
    <row r="121" spans="1:7" s="224" customFormat="1" ht="14.25">
      <c r="A121" s="253">
        <f>A119+0.1</f>
        <v>17.1</v>
      </c>
      <c r="B121" s="283" t="s">
        <v>442</v>
      </c>
      <c r="C121" s="254" t="s">
        <v>439</v>
      </c>
      <c r="D121" s="255">
        <v>2</v>
      </c>
      <c r="E121" s="254"/>
      <c r="F121" s="458"/>
      <c r="G121" s="256">
        <f>$D121*F121</f>
        <v>0</v>
      </c>
    </row>
    <row r="122" spans="1:7" s="224" customFormat="1" ht="15">
      <c r="A122" s="240">
        <f>A119+1</f>
        <v>18</v>
      </c>
      <c r="B122" s="227" t="s">
        <v>443</v>
      </c>
      <c r="C122" s="284"/>
      <c r="D122" s="255"/>
      <c r="E122" s="284"/>
      <c r="F122" s="458"/>
      <c r="G122" s="248"/>
    </row>
    <row r="123" spans="1:7" ht="28.5">
      <c r="A123" s="264"/>
      <c r="B123" s="231" t="s">
        <v>444</v>
      </c>
      <c r="C123" s="254" t="s">
        <v>404</v>
      </c>
      <c r="D123" s="255">
        <v>2</v>
      </c>
      <c r="E123" s="254"/>
      <c r="F123" s="458"/>
      <c r="G123" s="256">
        <f>$D123*F123</f>
        <v>0</v>
      </c>
    </row>
    <row r="124" spans="1:7" s="224" customFormat="1" ht="15">
      <c r="A124" s="275"/>
      <c r="C124" s="254"/>
      <c r="D124" s="255"/>
      <c r="E124" s="254"/>
      <c r="F124" s="460"/>
      <c r="G124" s="248"/>
    </row>
    <row r="125" spans="1:7" s="226" customFormat="1" ht="15">
      <c r="A125" s="259"/>
      <c r="B125" s="260" t="s">
        <v>445</v>
      </c>
      <c r="C125" s="261"/>
      <c r="D125" s="262"/>
      <c r="E125" s="261"/>
      <c r="F125" s="462"/>
      <c r="G125" s="263">
        <f>SUM(G106:G124)</f>
        <v>0</v>
      </c>
    </row>
    <row r="126" spans="1:7" s="227" customFormat="1" ht="15">
      <c r="A126" s="264"/>
      <c r="C126" s="245"/>
      <c r="D126" s="265"/>
      <c r="E126" s="245"/>
      <c r="F126" s="458"/>
      <c r="G126" s="247"/>
    </row>
    <row r="127" spans="1:7" s="224" customFormat="1" ht="15">
      <c r="A127" s="264" t="s">
        <v>28</v>
      </c>
      <c r="B127" s="227" t="s">
        <v>347</v>
      </c>
      <c r="C127" s="245"/>
      <c r="D127" s="246"/>
      <c r="E127" s="245"/>
      <c r="F127" s="460"/>
      <c r="G127" s="248"/>
    </row>
    <row r="128" spans="1:7" s="224" customFormat="1" ht="15">
      <c r="A128" s="240">
        <f>A122+1</f>
        <v>19</v>
      </c>
      <c r="B128" s="227" t="s">
        <v>446</v>
      </c>
      <c r="C128" s="254"/>
      <c r="D128" s="246"/>
      <c r="E128" s="254"/>
      <c r="F128" s="458"/>
      <c r="G128" s="248"/>
    </row>
    <row r="129" spans="1:7" s="224" customFormat="1" ht="57">
      <c r="A129" s="257"/>
      <c r="B129" s="224" t="s">
        <v>447</v>
      </c>
      <c r="C129" s="285"/>
      <c r="D129" s="246"/>
      <c r="E129" s="285"/>
      <c r="F129" s="460"/>
      <c r="G129" s="248"/>
    </row>
    <row r="130" spans="1:7" s="224" customFormat="1" ht="14.25">
      <c r="A130" s="253">
        <f>A128+0.1</f>
        <v>19.1</v>
      </c>
      <c r="B130" s="224" t="s">
        <v>448</v>
      </c>
      <c r="C130" s="254" t="s">
        <v>395</v>
      </c>
      <c r="D130" s="255">
        <v>1</v>
      </c>
      <c r="E130" s="254"/>
      <c r="F130" s="460"/>
      <c r="G130" s="256">
        <f>$D130*F130</f>
        <v>0</v>
      </c>
    </row>
    <row r="131" spans="1:7" s="178" customFormat="1" ht="14.25">
      <c r="A131" s="286">
        <f>A130+0.1</f>
        <v>19.200000000000003</v>
      </c>
      <c r="B131" s="224" t="s">
        <v>449</v>
      </c>
      <c r="C131" s="254" t="s">
        <v>395</v>
      </c>
      <c r="D131" s="255">
        <v>17</v>
      </c>
      <c r="E131" s="254"/>
      <c r="F131" s="460"/>
      <c r="G131" s="256">
        <f>$D131*F131</f>
        <v>0</v>
      </c>
    </row>
    <row r="132" spans="1:13" s="224" customFormat="1" ht="15">
      <c r="A132" s="240">
        <f>A128+1</f>
        <v>20</v>
      </c>
      <c r="B132" s="227" t="s">
        <v>450</v>
      </c>
      <c r="C132" s="254"/>
      <c r="D132" s="255"/>
      <c r="E132" s="254"/>
      <c r="F132" s="460"/>
      <c r="G132" s="248"/>
      <c r="H132" s="178"/>
      <c r="I132" s="178"/>
      <c r="J132" s="178"/>
      <c r="K132" s="178"/>
      <c r="L132" s="178"/>
      <c r="M132" s="178"/>
    </row>
    <row r="133" spans="1:7" s="224" customFormat="1" ht="156.75">
      <c r="A133" s="264"/>
      <c r="B133" s="224" t="s">
        <v>451</v>
      </c>
      <c r="C133" s="254"/>
      <c r="D133" s="255"/>
      <c r="E133" s="254"/>
      <c r="F133" s="460"/>
      <c r="G133" s="248"/>
    </row>
    <row r="134" spans="1:7" s="224" customFormat="1" ht="15">
      <c r="A134" s="264"/>
      <c r="B134" s="227" t="s">
        <v>452</v>
      </c>
      <c r="C134" s="254"/>
      <c r="D134" s="255"/>
      <c r="E134" s="254"/>
      <c r="F134" s="460"/>
      <c r="G134" s="248"/>
    </row>
    <row r="135" spans="1:7" s="224" customFormat="1" ht="14.25">
      <c r="A135" s="253">
        <f>A132+0.1</f>
        <v>20.1</v>
      </c>
      <c r="B135" s="224" t="s">
        <v>412</v>
      </c>
      <c r="C135" s="254" t="s">
        <v>363</v>
      </c>
      <c r="D135" s="246">
        <v>50</v>
      </c>
      <c r="E135" s="254"/>
      <c r="F135" s="460"/>
      <c r="G135" s="256">
        <f>$D135*F135</f>
        <v>0</v>
      </c>
    </row>
    <row r="136" spans="1:7" s="224" customFormat="1" ht="14.25">
      <c r="A136" s="286">
        <f>A135+0.1</f>
        <v>20.200000000000003</v>
      </c>
      <c r="B136" s="224" t="s">
        <v>413</v>
      </c>
      <c r="C136" s="254" t="s">
        <v>363</v>
      </c>
      <c r="D136" s="246">
        <v>365</v>
      </c>
      <c r="E136" s="254"/>
      <c r="F136" s="460"/>
      <c r="G136" s="256">
        <f>$D136*F136</f>
        <v>0</v>
      </c>
    </row>
    <row r="137" spans="1:7" s="224" customFormat="1" ht="15">
      <c r="A137" s="240">
        <f>A132+1</f>
        <v>21</v>
      </c>
      <c r="B137" s="227" t="s">
        <v>414</v>
      </c>
      <c r="C137" s="254"/>
      <c r="D137" s="255"/>
      <c r="E137" s="254"/>
      <c r="F137" s="460"/>
      <c r="G137" s="248"/>
    </row>
    <row r="138" spans="1:7" s="224" customFormat="1" ht="99.75">
      <c r="A138" s="240"/>
      <c r="B138" s="224" t="s">
        <v>415</v>
      </c>
      <c r="C138" s="254"/>
      <c r="D138" s="255"/>
      <c r="E138" s="254"/>
      <c r="F138" s="460"/>
      <c r="G138" s="248"/>
    </row>
    <row r="139" spans="1:7" s="224" customFormat="1" ht="14.25">
      <c r="A139" s="253">
        <f>A137+0.1</f>
        <v>21.1</v>
      </c>
      <c r="B139" s="224" t="s">
        <v>413</v>
      </c>
      <c r="C139" s="254" t="s">
        <v>363</v>
      </c>
      <c r="D139" s="255">
        <v>25</v>
      </c>
      <c r="E139" s="254"/>
      <c r="F139" s="460"/>
      <c r="G139" s="256">
        <f>$D139*F139</f>
        <v>0</v>
      </c>
    </row>
    <row r="140" spans="1:7" s="224" customFormat="1" ht="14.25">
      <c r="A140" s="286">
        <f>A139+0.1</f>
        <v>21.200000000000003</v>
      </c>
      <c r="B140" s="224" t="s">
        <v>453</v>
      </c>
      <c r="C140" s="254" t="s">
        <v>363</v>
      </c>
      <c r="D140" s="255">
        <v>25</v>
      </c>
      <c r="E140" s="254"/>
      <c r="F140" s="460"/>
      <c r="G140" s="256">
        <f>$D140*F140</f>
        <v>0</v>
      </c>
    </row>
    <row r="141" spans="1:7" s="224" customFormat="1" ht="15">
      <c r="A141" s="240">
        <f>A137+1</f>
        <v>22</v>
      </c>
      <c r="B141" s="282" t="s">
        <v>454</v>
      </c>
      <c r="C141" s="254"/>
      <c r="D141" s="255"/>
      <c r="E141" s="254"/>
      <c r="F141" s="460"/>
      <c r="G141" s="248"/>
    </row>
    <row r="142" spans="1:7" s="224" customFormat="1" ht="71.25">
      <c r="A142" s="240"/>
      <c r="B142" s="224" t="s">
        <v>441</v>
      </c>
      <c r="C142" s="254"/>
      <c r="D142" s="255"/>
      <c r="E142" s="254"/>
      <c r="F142" s="460"/>
      <c r="G142" s="248"/>
    </row>
    <row r="143" spans="1:7" s="224" customFormat="1" ht="14.25">
      <c r="A143" s="253">
        <f>A141+0.1</f>
        <v>22.1</v>
      </c>
      <c r="B143" s="283" t="s">
        <v>442</v>
      </c>
      <c r="C143" s="254" t="s">
        <v>439</v>
      </c>
      <c r="D143" s="255">
        <v>1</v>
      </c>
      <c r="E143" s="254"/>
      <c r="F143" s="458"/>
      <c r="G143" s="256">
        <f>$D143*F143</f>
        <v>0</v>
      </c>
    </row>
    <row r="144" spans="1:7" s="224" customFormat="1" ht="15">
      <c r="A144" s="240">
        <f>A141+1</f>
        <v>23</v>
      </c>
      <c r="B144" s="227" t="s">
        <v>434</v>
      </c>
      <c r="C144" s="254"/>
      <c r="D144" s="255"/>
      <c r="E144" s="254"/>
      <c r="F144" s="458"/>
      <c r="G144" s="248"/>
    </row>
    <row r="145" spans="1:7" s="224" customFormat="1" ht="42.75">
      <c r="A145" s="252"/>
      <c r="B145" s="224" t="s">
        <v>403</v>
      </c>
      <c r="C145" s="273" t="s">
        <v>404</v>
      </c>
      <c r="D145" s="270">
        <v>3</v>
      </c>
      <c r="E145" s="273"/>
      <c r="F145" s="460"/>
      <c r="G145" s="256">
        <f>$D145*F145</f>
        <v>0</v>
      </c>
    </row>
    <row r="146" spans="1:7" s="224" customFormat="1" ht="15">
      <c r="A146" s="264"/>
      <c r="C146" s="254"/>
      <c r="D146" s="265"/>
      <c r="E146" s="254"/>
      <c r="F146" s="460"/>
      <c r="G146" s="248"/>
    </row>
    <row r="147" spans="1:7" s="226" customFormat="1" ht="15">
      <c r="A147" s="259"/>
      <c r="B147" s="260" t="s">
        <v>455</v>
      </c>
      <c r="C147" s="261"/>
      <c r="D147" s="262"/>
      <c r="E147" s="261"/>
      <c r="F147" s="462"/>
      <c r="G147" s="263">
        <f>SUM(G128:G146)</f>
        <v>0</v>
      </c>
    </row>
    <row r="148" spans="1:7" s="227" customFormat="1" ht="15">
      <c r="A148" s="264"/>
      <c r="C148" s="245"/>
      <c r="D148" s="265"/>
      <c r="E148" s="245"/>
      <c r="F148" s="458"/>
      <c r="G148" s="247"/>
    </row>
    <row r="149" spans="1:7" s="224" customFormat="1" ht="15">
      <c r="A149" s="264" t="s">
        <v>30</v>
      </c>
      <c r="B149" s="227" t="s">
        <v>348</v>
      </c>
      <c r="C149" s="245"/>
      <c r="D149" s="246"/>
      <c r="E149" s="245"/>
      <c r="F149" s="460"/>
      <c r="G149" s="248"/>
    </row>
    <row r="150" spans="1:7" s="224" customFormat="1" ht="157.5">
      <c r="A150" s="240">
        <f>A144+1</f>
        <v>24</v>
      </c>
      <c r="B150" s="224" t="s">
        <v>456</v>
      </c>
      <c r="C150" s="254" t="s">
        <v>395</v>
      </c>
      <c r="D150" s="246">
        <v>32</v>
      </c>
      <c r="E150" s="254"/>
      <c r="F150" s="460"/>
      <c r="G150" s="256">
        <f>$D150*F150</f>
        <v>0</v>
      </c>
    </row>
    <row r="151" spans="1:7" s="224" customFormat="1" ht="42.75">
      <c r="A151" s="240"/>
      <c r="B151" s="224" t="s">
        <v>457</v>
      </c>
      <c r="C151" s="245"/>
      <c r="D151" s="255"/>
      <c r="E151" s="245"/>
      <c r="F151" s="460"/>
      <c r="G151" s="248"/>
    </row>
    <row r="152" spans="1:7" s="224" customFormat="1" ht="57.75">
      <c r="A152" s="240">
        <f>A150+1</f>
        <v>25</v>
      </c>
      <c r="B152" s="224" t="s">
        <v>458</v>
      </c>
      <c r="C152" s="254" t="s">
        <v>395</v>
      </c>
      <c r="D152" s="255">
        <f>D150</f>
        <v>32</v>
      </c>
      <c r="E152" s="254"/>
      <c r="F152" s="460"/>
      <c r="G152" s="256">
        <f>$D152*F152</f>
        <v>0</v>
      </c>
    </row>
    <row r="153" spans="1:7" s="224" customFormat="1" ht="144">
      <c r="A153" s="240">
        <f>A152+1</f>
        <v>26</v>
      </c>
      <c r="B153" s="224" t="s">
        <v>459</v>
      </c>
      <c r="C153" s="254"/>
      <c r="D153" s="255"/>
      <c r="E153" s="254"/>
      <c r="F153" s="460"/>
      <c r="G153" s="256"/>
    </row>
    <row r="154" spans="1:7" s="224" customFormat="1" ht="15">
      <c r="A154" s="240"/>
      <c r="B154" s="224" t="s">
        <v>460</v>
      </c>
      <c r="C154" s="245"/>
      <c r="D154" s="255"/>
      <c r="E154" s="245"/>
      <c r="F154" s="460"/>
      <c r="G154" s="248"/>
    </row>
    <row r="155" spans="1:7" s="224" customFormat="1" ht="15">
      <c r="A155" s="240"/>
      <c r="B155" s="224" t="s">
        <v>461</v>
      </c>
      <c r="C155" s="245"/>
      <c r="D155" s="255"/>
      <c r="E155" s="245"/>
      <c r="F155" s="460"/>
      <c r="G155" s="248"/>
    </row>
    <row r="156" spans="1:7" s="224" customFormat="1" ht="15">
      <c r="A156" s="240"/>
      <c r="B156" s="224" t="s">
        <v>462</v>
      </c>
      <c r="C156" s="245"/>
      <c r="D156" s="255"/>
      <c r="E156" s="245"/>
      <c r="F156" s="460"/>
      <c r="G156" s="248"/>
    </row>
    <row r="157" spans="1:7" s="224" customFormat="1" ht="15">
      <c r="A157" s="240"/>
      <c r="B157" s="224" t="s">
        <v>463</v>
      </c>
      <c r="C157" s="245"/>
      <c r="D157" s="255"/>
      <c r="E157" s="245"/>
      <c r="F157" s="460"/>
      <c r="G157" s="248"/>
    </row>
    <row r="158" spans="1:7" s="224" customFormat="1" ht="15">
      <c r="A158" s="240"/>
      <c r="B158" s="224" t="s">
        <v>464</v>
      </c>
      <c r="C158" s="245"/>
      <c r="D158" s="255"/>
      <c r="E158" s="245"/>
      <c r="F158" s="460"/>
      <c r="G158" s="248"/>
    </row>
    <row r="159" spans="1:7" s="224" customFormat="1" ht="15">
      <c r="A159" s="240"/>
      <c r="B159" s="224" t="s">
        <v>465</v>
      </c>
      <c r="C159" s="245"/>
      <c r="D159" s="255"/>
      <c r="E159" s="245"/>
      <c r="F159" s="460"/>
      <c r="G159" s="248"/>
    </row>
    <row r="160" spans="1:7" s="224" customFormat="1" ht="14.25">
      <c r="A160" s="240"/>
      <c r="B160" s="224" t="s">
        <v>466</v>
      </c>
      <c r="C160" s="254" t="s">
        <v>395</v>
      </c>
      <c r="D160" s="255">
        <v>44</v>
      </c>
      <c r="E160" s="254"/>
      <c r="F160" s="460"/>
      <c r="G160" s="256">
        <f>$D160*F160</f>
        <v>0</v>
      </c>
    </row>
    <row r="161" spans="1:7" s="224" customFormat="1" ht="72">
      <c r="A161" s="240">
        <f>A153+1</f>
        <v>27</v>
      </c>
      <c r="B161" s="224" t="s">
        <v>467</v>
      </c>
      <c r="C161" s="254"/>
      <c r="D161" s="255"/>
      <c r="E161" s="254"/>
      <c r="F161" s="460"/>
      <c r="G161" s="256"/>
    </row>
    <row r="162" spans="1:7" s="224" customFormat="1" ht="14.25">
      <c r="A162" s="240"/>
      <c r="B162" s="224" t="s">
        <v>468</v>
      </c>
      <c r="C162" s="254"/>
      <c r="D162" s="255"/>
      <c r="E162" s="254"/>
      <c r="F162" s="460"/>
      <c r="G162" s="287"/>
    </row>
    <row r="163" spans="1:7" s="224" customFormat="1" ht="14.25">
      <c r="A163" s="240"/>
      <c r="B163" s="224" t="s">
        <v>469</v>
      </c>
      <c r="C163" s="254"/>
      <c r="D163" s="255"/>
      <c r="E163" s="254"/>
      <c r="F163" s="460"/>
      <c r="G163" s="287"/>
    </row>
    <row r="164" spans="1:7" s="224" customFormat="1" ht="14.25">
      <c r="A164" s="240"/>
      <c r="B164" s="224" t="s">
        <v>470</v>
      </c>
      <c r="C164" s="254"/>
      <c r="D164" s="255"/>
      <c r="E164" s="254"/>
      <c r="F164" s="460"/>
      <c r="G164" s="287"/>
    </row>
    <row r="165" spans="1:7" s="224" customFormat="1" ht="14.25">
      <c r="A165" s="240"/>
      <c r="B165" s="224" t="s">
        <v>471</v>
      </c>
      <c r="C165" s="254"/>
      <c r="D165" s="255"/>
      <c r="E165" s="254"/>
      <c r="F165" s="460"/>
      <c r="G165" s="287"/>
    </row>
    <row r="166" spans="1:7" s="224" customFormat="1" ht="14.25">
      <c r="A166" s="240"/>
      <c r="B166" s="224" t="s">
        <v>472</v>
      </c>
      <c r="C166" s="254"/>
      <c r="D166" s="255"/>
      <c r="E166" s="254"/>
      <c r="F166" s="460"/>
      <c r="G166" s="287"/>
    </row>
    <row r="167" spans="1:7" s="224" customFormat="1" ht="14.25">
      <c r="A167" s="240"/>
      <c r="B167" s="224" t="s">
        <v>466</v>
      </c>
      <c r="C167" s="254" t="s">
        <v>395</v>
      </c>
      <c r="D167" s="255">
        <v>32</v>
      </c>
      <c r="E167" s="254"/>
      <c r="F167" s="460"/>
      <c r="G167" s="256">
        <f>$D167*F167</f>
        <v>0</v>
      </c>
    </row>
    <row r="168" spans="1:7" s="224" customFormat="1" ht="28.5">
      <c r="A168" s="240">
        <f>A161+1</f>
        <v>28</v>
      </c>
      <c r="B168" s="224" t="s">
        <v>473</v>
      </c>
      <c r="C168" s="254" t="s">
        <v>395</v>
      </c>
      <c r="D168" s="255">
        <v>32</v>
      </c>
      <c r="E168" s="254"/>
      <c r="F168" s="460"/>
      <c r="G168" s="256">
        <f aca="true" t="shared" si="6" ref="G168:G174">$D168*F168</f>
        <v>0</v>
      </c>
    </row>
    <row r="169" spans="1:7" s="224" customFormat="1" ht="28.5">
      <c r="A169" s="240">
        <f aca="true" t="shared" si="7" ref="A169:A174">A168+1</f>
        <v>29</v>
      </c>
      <c r="B169" s="224" t="s">
        <v>474</v>
      </c>
      <c r="C169" s="254" t="s">
        <v>395</v>
      </c>
      <c r="D169" s="255">
        <v>32</v>
      </c>
      <c r="E169" s="254"/>
      <c r="F169" s="460"/>
      <c r="G169" s="256">
        <f t="shared" si="6"/>
        <v>0</v>
      </c>
    </row>
    <row r="170" spans="1:7" s="224" customFormat="1" ht="28.5">
      <c r="A170" s="240">
        <f t="shared" si="7"/>
        <v>30</v>
      </c>
      <c r="B170" s="224" t="s">
        <v>475</v>
      </c>
      <c r="C170" s="254" t="s">
        <v>395</v>
      </c>
      <c r="D170" s="255">
        <v>20</v>
      </c>
      <c r="E170" s="254"/>
      <c r="F170" s="460"/>
      <c r="G170" s="256">
        <f t="shared" si="6"/>
        <v>0</v>
      </c>
    </row>
    <row r="171" spans="1:7" s="224" customFormat="1" ht="42.75">
      <c r="A171" s="240">
        <f t="shared" si="7"/>
        <v>31</v>
      </c>
      <c r="B171" s="224" t="s">
        <v>476</v>
      </c>
      <c r="C171" s="254" t="s">
        <v>395</v>
      </c>
      <c r="D171" s="255">
        <v>32</v>
      </c>
      <c r="E171" s="254"/>
      <c r="F171" s="460"/>
      <c r="G171" s="256">
        <f t="shared" si="6"/>
        <v>0</v>
      </c>
    </row>
    <row r="172" spans="1:7" s="224" customFormat="1" ht="28.5">
      <c r="A172" s="240">
        <f t="shared" si="7"/>
        <v>32</v>
      </c>
      <c r="B172" s="224" t="s">
        <v>477</v>
      </c>
      <c r="C172" s="254" t="s">
        <v>395</v>
      </c>
      <c r="D172" s="255">
        <v>32</v>
      </c>
      <c r="E172" s="254"/>
      <c r="F172" s="460"/>
      <c r="G172" s="256">
        <f t="shared" si="6"/>
        <v>0</v>
      </c>
    </row>
    <row r="173" spans="1:7" s="224" customFormat="1" ht="28.5">
      <c r="A173" s="240">
        <f t="shared" si="7"/>
        <v>33</v>
      </c>
      <c r="B173" s="224" t="s">
        <v>478</v>
      </c>
      <c r="C173" s="254" t="s">
        <v>395</v>
      </c>
      <c r="D173" s="255">
        <v>24</v>
      </c>
      <c r="E173" s="254"/>
      <c r="F173" s="460"/>
      <c r="G173" s="256">
        <f t="shared" si="6"/>
        <v>0</v>
      </c>
    </row>
    <row r="174" spans="1:7" s="224" customFormat="1" ht="72">
      <c r="A174" s="240">
        <f t="shared" si="7"/>
        <v>34</v>
      </c>
      <c r="B174" s="224" t="s">
        <v>479</v>
      </c>
      <c r="C174" s="254" t="s">
        <v>108</v>
      </c>
      <c r="D174" s="255">
        <v>24</v>
      </c>
      <c r="E174" s="254"/>
      <c r="F174" s="460"/>
      <c r="G174" s="256">
        <f t="shared" si="6"/>
        <v>0</v>
      </c>
    </row>
    <row r="175" spans="1:7" s="224" customFormat="1" ht="15">
      <c r="A175" s="264"/>
      <c r="B175" s="231"/>
      <c r="C175" s="245"/>
      <c r="D175" s="255"/>
      <c r="E175" s="245"/>
      <c r="F175" s="460"/>
      <c r="G175" s="248"/>
    </row>
    <row r="176" spans="1:7" s="226" customFormat="1" ht="15">
      <c r="A176" s="259"/>
      <c r="B176" s="260" t="s">
        <v>480</v>
      </c>
      <c r="C176" s="261"/>
      <c r="D176" s="262"/>
      <c r="E176" s="261"/>
      <c r="F176" s="462"/>
      <c r="G176" s="263">
        <f>SUM(G150:G175)</f>
        <v>0</v>
      </c>
    </row>
    <row r="177" spans="1:7" s="224" customFormat="1" ht="15">
      <c r="A177" s="264"/>
      <c r="B177" s="231"/>
      <c r="C177" s="245"/>
      <c r="D177" s="255"/>
      <c r="E177" s="245"/>
      <c r="F177" s="460"/>
      <c r="G177" s="248"/>
    </row>
    <row r="178" spans="1:9" ht="15">
      <c r="A178" s="264" t="s">
        <v>32</v>
      </c>
      <c r="B178" s="249" t="s">
        <v>349</v>
      </c>
      <c r="C178" s="288"/>
      <c r="D178" s="289"/>
      <c r="E178" s="288"/>
      <c r="F178" s="458"/>
      <c r="G178" s="290"/>
      <c r="H178" s="291"/>
      <c r="I178" s="295"/>
    </row>
    <row r="179" spans="1:9" ht="15">
      <c r="A179" s="264">
        <f>A174+1</f>
        <v>35</v>
      </c>
      <c r="B179" s="249" t="s">
        <v>481</v>
      </c>
      <c r="C179" s="288"/>
      <c r="D179" s="289"/>
      <c r="E179" s="288"/>
      <c r="F179" s="458"/>
      <c r="G179" s="290"/>
      <c r="H179" s="291"/>
      <c r="I179" s="295"/>
    </row>
    <row r="180" spans="1:7" ht="28.5">
      <c r="A180" s="292">
        <f>A179+0.1</f>
        <v>35.1</v>
      </c>
      <c r="B180" s="228" t="s">
        <v>482</v>
      </c>
      <c r="C180" s="254" t="s">
        <v>483</v>
      </c>
      <c r="D180" s="274">
        <v>2</v>
      </c>
      <c r="E180" s="254"/>
      <c r="F180" s="458"/>
      <c r="G180" s="256">
        <f>$D180*F180</f>
        <v>0</v>
      </c>
    </row>
    <row r="181" spans="1:7" ht="42.75">
      <c r="A181" s="292">
        <f>A180+0.1</f>
        <v>35.2</v>
      </c>
      <c r="B181" s="228" t="s">
        <v>484</v>
      </c>
      <c r="C181" s="254" t="s">
        <v>483</v>
      </c>
      <c r="D181" s="274">
        <v>2</v>
      </c>
      <c r="E181" s="254"/>
      <c r="F181" s="458"/>
      <c r="G181" s="256">
        <f>$D181*F181</f>
        <v>0</v>
      </c>
    </row>
    <row r="182" spans="1:7" ht="15">
      <c r="A182" s="293"/>
      <c r="B182" s="279" t="s">
        <v>485</v>
      </c>
      <c r="C182" s="254"/>
      <c r="D182" s="274"/>
      <c r="E182" s="254"/>
      <c r="F182" s="458"/>
      <c r="G182" s="294"/>
    </row>
    <row r="183" spans="1:7" ht="14.25">
      <c r="A183" s="293"/>
      <c r="B183" s="228" t="s">
        <v>486</v>
      </c>
      <c r="C183" s="254"/>
      <c r="D183" s="274"/>
      <c r="E183" s="254"/>
      <c r="F183" s="458"/>
      <c r="G183" s="294"/>
    </row>
    <row r="184" spans="1:7" ht="14.25">
      <c r="A184" s="293"/>
      <c r="B184" s="228" t="s">
        <v>487</v>
      </c>
      <c r="C184" s="254"/>
      <c r="D184" s="274"/>
      <c r="E184" s="254"/>
      <c r="F184" s="458"/>
      <c r="G184" s="294"/>
    </row>
    <row r="185" spans="1:7" ht="14.25">
      <c r="A185" s="293"/>
      <c r="B185" s="228" t="s">
        <v>488</v>
      </c>
      <c r="C185" s="254"/>
      <c r="D185" s="274"/>
      <c r="E185" s="254"/>
      <c r="F185" s="458"/>
      <c r="G185" s="294"/>
    </row>
    <row r="186" spans="1:7" ht="14.25">
      <c r="A186" s="293"/>
      <c r="B186" s="228" t="s">
        <v>489</v>
      </c>
      <c r="C186" s="254"/>
      <c r="D186" s="274"/>
      <c r="E186" s="254"/>
      <c r="F186" s="458"/>
      <c r="G186" s="294"/>
    </row>
    <row r="187" spans="1:7" ht="14.25">
      <c r="A187" s="293"/>
      <c r="B187" s="228" t="s">
        <v>490</v>
      </c>
      <c r="C187" s="254"/>
      <c r="D187" s="274"/>
      <c r="E187" s="254"/>
      <c r="F187" s="458"/>
      <c r="G187" s="294"/>
    </row>
    <row r="188" spans="1:7" ht="14.25">
      <c r="A188" s="293"/>
      <c r="B188" s="228" t="s">
        <v>491</v>
      </c>
      <c r="C188" s="254"/>
      <c r="D188" s="274"/>
      <c r="E188" s="254"/>
      <c r="F188" s="458"/>
      <c r="G188" s="294"/>
    </row>
    <row r="189" spans="1:7" ht="14.25">
      <c r="A189" s="293"/>
      <c r="B189" s="228" t="s">
        <v>492</v>
      </c>
      <c r="C189" s="254"/>
      <c r="D189" s="274"/>
      <c r="E189" s="254"/>
      <c r="F189" s="458"/>
      <c r="G189" s="294"/>
    </row>
    <row r="190" spans="1:7" ht="14.25">
      <c r="A190" s="293"/>
      <c r="B190" s="228" t="s">
        <v>493</v>
      </c>
      <c r="C190" s="254"/>
      <c r="D190" s="274"/>
      <c r="E190" s="254"/>
      <c r="F190" s="458"/>
      <c r="G190" s="294"/>
    </row>
    <row r="191" spans="1:7" ht="14.25">
      <c r="A191" s="293"/>
      <c r="B191" s="228" t="s">
        <v>494</v>
      </c>
      <c r="C191" s="254"/>
      <c r="D191" s="274"/>
      <c r="E191" s="254"/>
      <c r="F191" s="458"/>
      <c r="G191" s="294"/>
    </row>
    <row r="192" spans="1:7" ht="14.25">
      <c r="A192" s="293"/>
      <c r="B192" s="228" t="s">
        <v>495</v>
      </c>
      <c r="C192" s="254"/>
      <c r="D192" s="274"/>
      <c r="E192" s="254"/>
      <c r="F192" s="458"/>
      <c r="G192" s="294"/>
    </row>
    <row r="193" spans="1:7" ht="14.25">
      <c r="A193" s="293"/>
      <c r="B193" s="228" t="s">
        <v>496</v>
      </c>
      <c r="C193" s="254"/>
      <c r="D193" s="274"/>
      <c r="E193" s="254"/>
      <c r="F193" s="458"/>
      <c r="G193" s="294"/>
    </row>
    <row r="194" spans="1:7" ht="14.25">
      <c r="A194" s="293"/>
      <c r="B194" s="228" t="s">
        <v>497</v>
      </c>
      <c r="C194" s="254"/>
      <c r="D194" s="274"/>
      <c r="E194" s="254"/>
      <c r="F194" s="458"/>
      <c r="G194" s="294"/>
    </row>
    <row r="195" spans="1:7" ht="14.25">
      <c r="A195" s="293"/>
      <c r="B195" s="228" t="s">
        <v>498</v>
      </c>
      <c r="C195" s="254"/>
      <c r="D195" s="274"/>
      <c r="E195" s="254"/>
      <c r="F195" s="458"/>
      <c r="G195" s="294"/>
    </row>
    <row r="196" spans="1:7" ht="14.25">
      <c r="A196" s="293"/>
      <c r="B196" s="228" t="s">
        <v>499</v>
      </c>
      <c r="C196" s="254"/>
      <c r="D196" s="274"/>
      <c r="E196" s="254"/>
      <c r="F196" s="458"/>
      <c r="G196" s="294"/>
    </row>
    <row r="197" spans="1:7" ht="14.25">
      <c r="A197" s="292">
        <f>A181+0.1</f>
        <v>35.300000000000004</v>
      </c>
      <c r="B197" s="228" t="s">
        <v>500</v>
      </c>
      <c r="C197" s="254" t="s">
        <v>284</v>
      </c>
      <c r="D197" s="274">
        <v>32</v>
      </c>
      <c r="E197" s="254"/>
      <c r="F197" s="458"/>
      <c r="G197" s="256">
        <f>$D197*F197</f>
        <v>0</v>
      </c>
    </row>
    <row r="198" spans="1:7" ht="15">
      <c r="A198" s="293"/>
      <c r="B198" s="279" t="s">
        <v>501</v>
      </c>
      <c r="C198" s="254"/>
      <c r="D198" s="274"/>
      <c r="E198" s="254"/>
      <c r="F198" s="458"/>
      <c r="G198" s="294"/>
    </row>
    <row r="199" spans="1:7" ht="14.25">
      <c r="A199" s="293"/>
      <c r="B199" s="228" t="s">
        <v>502</v>
      </c>
      <c r="C199" s="254"/>
      <c r="D199" s="274"/>
      <c r="E199" s="254"/>
      <c r="F199" s="458"/>
      <c r="G199" s="294"/>
    </row>
    <row r="200" spans="1:7" ht="28.5">
      <c r="A200" s="293"/>
      <c r="B200" s="228" t="s">
        <v>503</v>
      </c>
      <c r="C200" s="254"/>
      <c r="D200" s="274"/>
      <c r="E200" s="254"/>
      <c r="F200" s="458"/>
      <c r="G200" s="294"/>
    </row>
    <row r="201" spans="1:7" ht="14.25">
      <c r="A201" s="293"/>
      <c r="B201" s="228" t="s">
        <v>504</v>
      </c>
      <c r="C201" s="254"/>
      <c r="D201" s="274"/>
      <c r="E201" s="254"/>
      <c r="F201" s="458"/>
      <c r="G201" s="294"/>
    </row>
    <row r="202" spans="1:7" ht="14.25">
      <c r="A202" s="293"/>
      <c r="B202" s="228" t="s">
        <v>505</v>
      </c>
      <c r="C202" s="254"/>
      <c r="D202" s="274"/>
      <c r="E202" s="254"/>
      <c r="F202" s="458"/>
      <c r="G202" s="294"/>
    </row>
    <row r="203" spans="1:7" ht="14.25">
      <c r="A203" s="293"/>
      <c r="B203" s="228" t="s">
        <v>506</v>
      </c>
      <c r="C203" s="254"/>
      <c r="D203" s="274"/>
      <c r="E203" s="254"/>
      <c r="F203" s="458"/>
      <c r="G203" s="294"/>
    </row>
    <row r="204" spans="1:7" ht="14.25">
      <c r="A204" s="293"/>
      <c r="B204" s="228" t="s">
        <v>507</v>
      </c>
      <c r="C204" s="254"/>
      <c r="D204" s="274"/>
      <c r="E204" s="254"/>
      <c r="F204" s="458"/>
      <c r="G204" s="294"/>
    </row>
    <row r="205" spans="1:7" ht="14.25">
      <c r="A205" s="293"/>
      <c r="B205" s="228" t="s">
        <v>508</v>
      </c>
      <c r="C205" s="254"/>
      <c r="D205" s="274"/>
      <c r="E205" s="254"/>
      <c r="F205" s="458"/>
      <c r="G205" s="294"/>
    </row>
    <row r="206" spans="1:7" ht="14.25">
      <c r="A206" s="293"/>
      <c r="B206" s="228" t="s">
        <v>509</v>
      </c>
      <c r="C206" s="254"/>
      <c r="D206" s="274"/>
      <c r="E206" s="254"/>
      <c r="F206" s="458"/>
      <c r="G206" s="294"/>
    </row>
    <row r="207" spans="1:7" ht="28.5">
      <c r="A207" s="293"/>
      <c r="B207" s="228" t="s">
        <v>510</v>
      </c>
      <c r="C207" s="254"/>
      <c r="D207" s="274"/>
      <c r="E207" s="254"/>
      <c r="F207" s="458"/>
      <c r="G207" s="294"/>
    </row>
    <row r="208" spans="1:7" ht="14.25">
      <c r="A208" s="293"/>
      <c r="B208" s="228" t="s">
        <v>511</v>
      </c>
      <c r="C208" s="254"/>
      <c r="D208" s="274"/>
      <c r="E208" s="254"/>
      <c r="F208" s="458"/>
      <c r="G208" s="294"/>
    </row>
    <row r="209" spans="1:7" ht="14.25">
      <c r="A209" s="293"/>
      <c r="B209" s="228" t="s">
        <v>512</v>
      </c>
      <c r="C209" s="254"/>
      <c r="D209" s="274"/>
      <c r="E209" s="254"/>
      <c r="F209" s="458"/>
      <c r="G209" s="294"/>
    </row>
    <row r="210" spans="1:7" ht="14.25">
      <c r="A210" s="293"/>
      <c r="B210" s="228" t="s">
        <v>513</v>
      </c>
      <c r="C210" s="254"/>
      <c r="D210" s="274"/>
      <c r="E210" s="254"/>
      <c r="F210" s="458"/>
      <c r="G210" s="294"/>
    </row>
    <row r="211" spans="1:7" ht="14.25">
      <c r="A211" s="293"/>
      <c r="B211" s="228" t="s">
        <v>514</v>
      </c>
      <c r="C211" s="254"/>
      <c r="D211" s="274"/>
      <c r="E211" s="254"/>
      <c r="F211" s="458"/>
      <c r="G211" s="294"/>
    </row>
    <row r="212" spans="1:7" ht="14.25">
      <c r="A212" s="293"/>
      <c r="B212" s="228" t="s">
        <v>515</v>
      </c>
      <c r="C212" s="254"/>
      <c r="D212" s="274"/>
      <c r="E212" s="254"/>
      <c r="F212" s="458"/>
      <c r="G212" s="294"/>
    </row>
    <row r="213" spans="1:7" ht="14.25">
      <c r="A213" s="293"/>
      <c r="B213" s="228" t="s">
        <v>516</v>
      </c>
      <c r="C213" s="254"/>
      <c r="D213" s="274"/>
      <c r="E213" s="254"/>
      <c r="F213" s="458"/>
      <c r="G213" s="294"/>
    </row>
    <row r="214" spans="1:7" ht="57">
      <c r="A214" s="293"/>
      <c r="B214" s="228" t="s">
        <v>517</v>
      </c>
      <c r="C214" s="254"/>
      <c r="D214" s="274"/>
      <c r="E214" s="254"/>
      <c r="F214" s="458"/>
      <c r="G214" s="294"/>
    </row>
    <row r="215" spans="1:7" ht="14.25">
      <c r="A215" s="293"/>
      <c r="B215" s="228" t="s">
        <v>518</v>
      </c>
      <c r="C215" s="254"/>
      <c r="D215" s="274"/>
      <c r="E215" s="254"/>
      <c r="F215" s="458"/>
      <c r="G215" s="294"/>
    </row>
    <row r="216" spans="1:7" ht="101.25">
      <c r="A216" s="240">
        <f>A179+1</f>
        <v>36</v>
      </c>
      <c r="B216" s="224" t="s">
        <v>519</v>
      </c>
      <c r="C216" s="254" t="s">
        <v>520</v>
      </c>
      <c r="D216" s="274">
        <v>10000</v>
      </c>
      <c r="E216" s="254"/>
      <c r="F216" s="458"/>
      <c r="G216" s="256">
        <f>$D216*F216</f>
        <v>0</v>
      </c>
    </row>
    <row r="217" spans="1:7" ht="42.75">
      <c r="A217" s="240">
        <f>A216+1</f>
        <v>37</v>
      </c>
      <c r="B217" s="224" t="s">
        <v>521</v>
      </c>
      <c r="C217" s="254" t="s">
        <v>483</v>
      </c>
      <c r="D217" s="274">
        <v>1</v>
      </c>
      <c r="E217" s="254"/>
      <c r="F217" s="458"/>
      <c r="G217" s="256">
        <f>$D217*F217</f>
        <v>0</v>
      </c>
    </row>
    <row r="218" spans="1:7" ht="15">
      <c r="A218" s="264"/>
      <c r="B218" s="224"/>
      <c r="C218" s="254"/>
      <c r="D218" s="296"/>
      <c r="E218" s="254"/>
      <c r="F218" s="458"/>
      <c r="G218" s="287"/>
    </row>
    <row r="219" spans="1:7" s="229" customFormat="1" ht="15">
      <c r="A219" s="259"/>
      <c r="B219" s="260" t="s">
        <v>522</v>
      </c>
      <c r="C219" s="261"/>
      <c r="D219" s="262"/>
      <c r="E219" s="261"/>
      <c r="F219" s="462"/>
      <c r="G219" s="263">
        <f>SUM(G180:G218)</f>
        <v>0</v>
      </c>
    </row>
    <row r="220" spans="1:7" s="229" customFormat="1" ht="15">
      <c r="A220" s="240"/>
      <c r="B220" s="224"/>
      <c r="C220" s="254"/>
      <c r="D220" s="274"/>
      <c r="E220" s="254"/>
      <c r="F220" s="458"/>
      <c r="G220" s="287"/>
    </row>
    <row r="221" spans="1:7" ht="15">
      <c r="A221" s="297"/>
      <c r="B221" s="298" t="s">
        <v>350</v>
      </c>
      <c r="C221" s="298"/>
      <c r="D221" s="298"/>
      <c r="E221" s="299"/>
      <c r="F221" s="453"/>
      <c r="G221" s="301">
        <f>G33+G79+G102+G125+G147+G176+G219</f>
        <v>0</v>
      </c>
    </row>
    <row r="222" spans="3:6" ht="15">
      <c r="C222" s="233"/>
      <c r="F222" s="461"/>
    </row>
  </sheetData>
  <sheetProtection password="95F1" sheet="1"/>
  <mergeCells count="11">
    <mergeCell ref="B7:G7"/>
    <mergeCell ref="B8:G8"/>
    <mergeCell ref="B9:G9"/>
    <mergeCell ref="B10:G10"/>
    <mergeCell ref="B11:G11"/>
    <mergeCell ref="A1:G1"/>
    <mergeCell ref="A2:G2"/>
    <mergeCell ref="B3:G3"/>
    <mergeCell ref="B4:G4"/>
    <mergeCell ref="B5:G5"/>
    <mergeCell ref="B6:G6"/>
  </mergeCells>
  <printOptions gridLines="1" horizontalCentered="1"/>
  <pageMargins left="0.5905511811023623" right="0.5905511811023623" top="0.5905511811023623" bottom="0.7480314960629921" header="0.31496062992125984" footer="0.31496062992125984"/>
  <pageSetup horizontalDpi="600" verticalDpi="600" orientation="landscape" scale="80" r:id="rId1"/>
  <headerFooter>
    <oddHeader>&amp;L&amp;9 Karekar &amp;&amp; Associates&amp;RNLSIU - Proposed Extension of LEARNING CENTRE (Second, Third, Fourth, Fifth &amp;&amp; Terrace Floor)</oddHeader>
    <oddFooter>&amp;LContractor's Seal &amp;&amp; Signature&amp;RPlumbing &amp;&amp; Sanitary - BOQ
Page &amp;P of &amp;N</oddFooter>
  </headerFooter>
</worksheet>
</file>

<file path=xl/worksheets/sheet7.xml><?xml version="1.0" encoding="utf-8"?>
<worksheet xmlns="http://schemas.openxmlformats.org/spreadsheetml/2006/main" xmlns:r="http://schemas.openxmlformats.org/officeDocument/2006/relationships">
  <dimension ref="A1:K132"/>
  <sheetViews>
    <sheetView view="pageBreakPreview" zoomScale="75" zoomScaleSheetLayoutView="75" workbookViewId="0" topLeftCell="A1">
      <selection activeCell="E10" sqref="E10"/>
    </sheetView>
  </sheetViews>
  <sheetFormatPr defaultColWidth="9.140625" defaultRowHeight="12.75"/>
  <cols>
    <col min="1" max="1" width="7.140625" style="176" bestFit="1" customWidth="1"/>
    <col min="2" max="2" width="26.8515625" style="177" customWidth="1"/>
    <col min="3" max="3" width="10.421875" style="178" bestFit="1" customWidth="1"/>
    <col min="4" max="4" width="6.8515625" style="178" bestFit="1" customWidth="1"/>
    <col min="5" max="5" width="19.140625" style="178" bestFit="1" customWidth="1"/>
    <col min="6" max="6" width="4.28125" style="194" customWidth="1"/>
    <col min="7" max="7" width="16.00390625" style="178" bestFit="1" customWidth="1"/>
    <col min="8" max="8" width="14.8515625" style="178" hidden="1" customWidth="1"/>
    <col min="9" max="16384" width="9.140625" style="178" customWidth="1"/>
  </cols>
  <sheetData>
    <row r="1" spans="1:11" ht="23.25" customHeight="1">
      <c r="A1" s="519" t="s">
        <v>523</v>
      </c>
      <c r="B1" s="520"/>
      <c r="C1" s="520"/>
      <c r="D1" s="520"/>
      <c r="E1" s="520"/>
      <c r="F1" s="520"/>
      <c r="G1" s="520"/>
      <c r="H1" s="521"/>
      <c r="I1" s="215"/>
      <c r="J1" s="215"/>
      <c r="K1" s="215"/>
    </row>
    <row r="2" spans="1:8" s="173" customFormat="1" ht="30">
      <c r="A2" s="195" t="s">
        <v>524</v>
      </c>
      <c r="B2" s="196" t="s">
        <v>525</v>
      </c>
      <c r="C2" s="197" t="s">
        <v>526</v>
      </c>
      <c r="D2" s="197" t="s">
        <v>527</v>
      </c>
      <c r="E2" s="197" t="s">
        <v>528</v>
      </c>
      <c r="F2" s="198"/>
      <c r="G2" s="196" t="s">
        <v>529</v>
      </c>
      <c r="H2" s="199" t="s">
        <v>530</v>
      </c>
    </row>
    <row r="3" spans="1:8" ht="15">
      <c r="A3" s="200"/>
      <c r="B3" s="201"/>
      <c r="C3" s="192"/>
      <c r="D3" s="192"/>
      <c r="E3" s="192"/>
      <c r="F3" s="202"/>
      <c r="G3" s="201"/>
      <c r="H3" s="203"/>
    </row>
    <row r="4" spans="1:8" ht="15">
      <c r="A4" s="204" t="s">
        <v>3</v>
      </c>
      <c r="B4" s="205" t="s">
        <v>531</v>
      </c>
      <c r="C4" s="205"/>
      <c r="D4" s="205"/>
      <c r="E4" s="205"/>
      <c r="F4" s="202"/>
      <c r="G4" s="206"/>
      <c r="H4" s="207"/>
    </row>
    <row r="5" spans="1:8" ht="15">
      <c r="A5" s="200"/>
      <c r="B5" s="201"/>
      <c r="C5" s="192"/>
      <c r="D5" s="192"/>
      <c r="E5" s="192"/>
      <c r="F5" s="202"/>
      <c r="G5" s="201"/>
      <c r="H5" s="203"/>
    </row>
    <row r="6" spans="1:8" ht="28.5">
      <c r="A6" s="208">
        <v>1</v>
      </c>
      <c r="B6" s="177" t="s">
        <v>532</v>
      </c>
      <c r="C6" s="177" t="s">
        <v>533</v>
      </c>
      <c r="D6" s="177" t="s">
        <v>534</v>
      </c>
      <c r="E6" s="177" t="s">
        <v>535</v>
      </c>
      <c r="F6" s="194">
        <v>1</v>
      </c>
      <c r="G6" s="178" t="s">
        <v>536</v>
      </c>
      <c r="H6" s="209"/>
    </row>
    <row r="7" spans="1:8" ht="15">
      <c r="A7" s="208"/>
      <c r="C7" s="177"/>
      <c r="D7" s="177"/>
      <c r="E7" s="177"/>
      <c r="F7" s="194">
        <v>2</v>
      </c>
      <c r="G7" s="178" t="s">
        <v>537</v>
      </c>
      <c r="H7" s="209"/>
    </row>
    <row r="8" spans="1:8" ht="15">
      <c r="A8" s="208"/>
      <c r="C8" s="177"/>
      <c r="D8" s="177"/>
      <c r="E8" s="177"/>
      <c r="F8" s="194">
        <v>3</v>
      </c>
      <c r="G8" s="178" t="s">
        <v>538</v>
      </c>
      <c r="H8" s="209"/>
    </row>
    <row r="9" spans="1:8" ht="15">
      <c r="A9" s="208"/>
      <c r="C9" s="177"/>
      <c r="D9" s="177"/>
      <c r="E9" s="177"/>
      <c r="H9" s="209"/>
    </row>
    <row r="10" spans="1:8" ht="15">
      <c r="A10" s="208"/>
      <c r="D10" s="178" t="s">
        <v>539</v>
      </c>
      <c r="E10" s="178" t="s">
        <v>540</v>
      </c>
      <c r="F10" s="194">
        <v>1</v>
      </c>
      <c r="G10" s="178" t="s">
        <v>541</v>
      </c>
      <c r="H10" s="209"/>
    </row>
    <row r="11" spans="1:8" ht="15">
      <c r="A11" s="208"/>
      <c r="F11" s="194">
        <v>2</v>
      </c>
      <c r="G11" s="178" t="s">
        <v>537</v>
      </c>
      <c r="H11" s="209"/>
    </row>
    <row r="12" spans="1:8" ht="15">
      <c r="A12" s="208"/>
      <c r="H12" s="209"/>
    </row>
    <row r="13" spans="1:8" ht="15">
      <c r="A13" s="208">
        <v>3</v>
      </c>
      <c r="B13" s="177" t="s">
        <v>542</v>
      </c>
      <c r="C13" s="178" t="s">
        <v>543</v>
      </c>
      <c r="E13" s="178" t="s">
        <v>544</v>
      </c>
      <c r="F13" s="194">
        <v>1</v>
      </c>
      <c r="G13" s="178" t="s">
        <v>538</v>
      </c>
      <c r="H13" s="209" t="s">
        <v>545</v>
      </c>
    </row>
    <row r="14" spans="1:8" ht="15">
      <c r="A14" s="208"/>
      <c r="F14" s="194">
        <v>2</v>
      </c>
      <c r="G14" s="178" t="s">
        <v>537</v>
      </c>
      <c r="H14" s="209"/>
    </row>
    <row r="15" spans="1:8" ht="15">
      <c r="A15" s="208"/>
      <c r="H15" s="209"/>
    </row>
    <row r="16" spans="1:8" ht="15">
      <c r="A16" s="208">
        <v>4</v>
      </c>
      <c r="B16" s="177" t="s">
        <v>546</v>
      </c>
      <c r="C16" s="178" t="s">
        <v>547</v>
      </c>
      <c r="E16" s="178" t="s">
        <v>548</v>
      </c>
      <c r="F16" s="194">
        <v>1</v>
      </c>
      <c r="G16" s="178" t="s">
        <v>538</v>
      </c>
      <c r="H16" s="209" t="s">
        <v>545</v>
      </c>
    </row>
    <row r="17" spans="1:8" ht="15">
      <c r="A17" s="208"/>
      <c r="F17" s="194">
        <v>2</v>
      </c>
      <c r="G17" s="178" t="s">
        <v>537</v>
      </c>
      <c r="H17" s="209"/>
    </row>
    <row r="18" spans="1:8" ht="15">
      <c r="A18" s="208"/>
      <c r="H18" s="209"/>
    </row>
    <row r="19" spans="1:8" ht="15">
      <c r="A19" s="208">
        <v>6</v>
      </c>
      <c r="B19" s="177" t="s">
        <v>549</v>
      </c>
      <c r="C19" s="178" t="s">
        <v>550</v>
      </c>
      <c r="E19" s="178" t="s">
        <v>551</v>
      </c>
      <c r="F19" s="194">
        <v>1</v>
      </c>
      <c r="G19" s="178" t="s">
        <v>552</v>
      </c>
      <c r="H19" s="209"/>
    </row>
    <row r="20" spans="1:8" ht="15">
      <c r="A20" s="208"/>
      <c r="C20" s="178" t="s">
        <v>553</v>
      </c>
      <c r="E20" s="178" t="s">
        <v>554</v>
      </c>
      <c r="F20" s="194">
        <v>2</v>
      </c>
      <c r="G20" s="178" t="s">
        <v>555</v>
      </c>
      <c r="H20" s="209"/>
    </row>
    <row r="21" spans="1:8" ht="15">
      <c r="A21" s="208"/>
      <c r="H21" s="209"/>
    </row>
    <row r="22" spans="1:8" ht="15">
      <c r="A22" s="208">
        <v>7</v>
      </c>
      <c r="B22" s="177" t="s">
        <v>556</v>
      </c>
      <c r="F22" s="194">
        <v>1</v>
      </c>
      <c r="G22" s="178" t="s">
        <v>557</v>
      </c>
      <c r="H22" s="209" t="s">
        <v>558</v>
      </c>
    </row>
    <row r="23" spans="1:8" ht="15">
      <c r="A23" s="208"/>
      <c r="F23" s="194">
        <v>2</v>
      </c>
      <c r="G23" s="447" t="s">
        <v>559</v>
      </c>
      <c r="H23" s="209" t="s">
        <v>560</v>
      </c>
    </row>
    <row r="24" spans="1:8" ht="15">
      <c r="A24" s="208"/>
      <c r="H24" s="209"/>
    </row>
    <row r="25" spans="1:8" ht="15">
      <c r="A25" s="208">
        <v>8</v>
      </c>
      <c r="B25" s="177" t="s">
        <v>561</v>
      </c>
      <c r="C25" s="178" t="s">
        <v>562</v>
      </c>
      <c r="E25" s="178" t="s">
        <v>563</v>
      </c>
      <c r="F25" s="194">
        <v>1</v>
      </c>
      <c r="G25" s="178" t="s">
        <v>564</v>
      </c>
      <c r="H25" s="209"/>
    </row>
    <row r="26" spans="1:8" ht="15">
      <c r="A26" s="208"/>
      <c r="F26" s="194">
        <v>2</v>
      </c>
      <c r="G26" s="178" t="s">
        <v>565</v>
      </c>
      <c r="H26" s="209"/>
    </row>
    <row r="27" spans="1:8" ht="15">
      <c r="A27" s="208"/>
      <c r="H27" s="209"/>
    </row>
    <row r="28" spans="1:8" ht="15">
      <c r="A28" s="210" t="s">
        <v>5</v>
      </c>
      <c r="B28" s="211" t="s">
        <v>566</v>
      </c>
      <c r="C28" s="212"/>
      <c r="D28" s="212"/>
      <c r="E28" s="212"/>
      <c r="G28" s="213"/>
      <c r="H28" s="214"/>
    </row>
    <row r="29" spans="1:8" ht="15">
      <c r="A29" s="208"/>
      <c r="H29" s="209"/>
    </row>
    <row r="30" spans="1:8" ht="15">
      <c r="A30" s="208">
        <v>1</v>
      </c>
      <c r="B30" s="177" t="s">
        <v>567</v>
      </c>
      <c r="C30" s="177"/>
      <c r="D30" s="177"/>
      <c r="E30" s="177" t="s">
        <v>568</v>
      </c>
      <c r="F30" s="194">
        <v>1</v>
      </c>
      <c r="G30" s="178" t="s">
        <v>569</v>
      </c>
      <c r="H30" s="209"/>
    </row>
    <row r="31" spans="1:8" ht="15">
      <c r="A31" s="208"/>
      <c r="F31" s="194">
        <v>2</v>
      </c>
      <c r="G31" s="178" t="s">
        <v>570</v>
      </c>
      <c r="H31" s="209"/>
    </row>
    <row r="32" spans="1:8" ht="15">
      <c r="A32" s="208"/>
      <c r="F32" s="194">
        <v>3</v>
      </c>
      <c r="G32" s="178" t="s">
        <v>571</v>
      </c>
      <c r="H32" s="209"/>
    </row>
    <row r="33" spans="1:8" ht="15">
      <c r="A33" s="208"/>
      <c r="H33" s="209"/>
    </row>
    <row r="34" spans="1:8" ht="15">
      <c r="A34" s="208">
        <v>2</v>
      </c>
      <c r="B34" s="177" t="s">
        <v>572</v>
      </c>
      <c r="C34" s="177"/>
      <c r="D34" s="177"/>
      <c r="E34" s="177" t="s">
        <v>573</v>
      </c>
      <c r="F34" s="194">
        <v>1</v>
      </c>
      <c r="G34" s="178" t="s">
        <v>574</v>
      </c>
      <c r="H34" s="209" t="s">
        <v>575</v>
      </c>
    </row>
    <row r="35" spans="1:8" ht="15">
      <c r="A35" s="208"/>
      <c r="F35" s="194">
        <v>2</v>
      </c>
      <c r="G35" s="178" t="s">
        <v>576</v>
      </c>
      <c r="H35" s="209"/>
    </row>
    <row r="36" spans="1:8" ht="15">
      <c r="A36" s="208"/>
      <c r="F36" s="194">
        <v>3</v>
      </c>
      <c r="G36" s="178" t="s">
        <v>577</v>
      </c>
      <c r="H36" s="209"/>
    </row>
    <row r="37" spans="1:8" ht="15">
      <c r="A37" s="208"/>
      <c r="H37" s="209"/>
    </row>
    <row r="38" spans="1:8" ht="13.5" customHeight="1">
      <c r="A38" s="208">
        <v>3</v>
      </c>
      <c r="B38" s="177" t="s">
        <v>578</v>
      </c>
      <c r="E38" s="178" t="s">
        <v>579</v>
      </c>
      <c r="F38" s="194">
        <v>1</v>
      </c>
      <c r="G38" s="178" t="s">
        <v>570</v>
      </c>
      <c r="H38" s="209"/>
    </row>
    <row r="39" spans="1:8" ht="13.5" customHeight="1">
      <c r="A39" s="208"/>
      <c r="F39" s="194">
        <v>2</v>
      </c>
      <c r="G39" s="178" t="s">
        <v>569</v>
      </c>
      <c r="H39" s="209"/>
    </row>
    <row r="40" spans="1:8" ht="13.5" customHeight="1">
      <c r="A40" s="208"/>
      <c r="F40" s="194">
        <v>3</v>
      </c>
      <c r="G40" s="178" t="s">
        <v>580</v>
      </c>
      <c r="H40" s="209"/>
    </row>
    <row r="41" spans="1:8" ht="13.5" customHeight="1">
      <c r="A41" s="208"/>
      <c r="H41" s="209"/>
    </row>
    <row r="42" spans="1:8" ht="13.5" customHeight="1">
      <c r="A42" s="208">
        <v>4</v>
      </c>
      <c r="B42" s="177" t="s">
        <v>581</v>
      </c>
      <c r="E42" s="177" t="s">
        <v>573</v>
      </c>
      <c r="F42" s="194">
        <v>1</v>
      </c>
      <c r="G42" s="178" t="s">
        <v>574</v>
      </c>
      <c r="H42" s="209"/>
    </row>
    <row r="43" spans="1:8" ht="13.5" customHeight="1">
      <c r="A43" s="208"/>
      <c r="F43" s="194">
        <v>2</v>
      </c>
      <c r="G43" s="178" t="s">
        <v>576</v>
      </c>
      <c r="H43" s="209"/>
    </row>
    <row r="44" spans="1:8" ht="13.5" customHeight="1">
      <c r="A44" s="208"/>
      <c r="F44" s="194">
        <v>3</v>
      </c>
      <c r="G44" s="178" t="s">
        <v>575</v>
      </c>
      <c r="H44" s="209"/>
    </row>
    <row r="45" spans="1:8" ht="15">
      <c r="A45" s="208"/>
      <c r="H45" s="209"/>
    </row>
    <row r="46" spans="1:8" ht="15">
      <c r="A46" s="208">
        <v>5</v>
      </c>
      <c r="B46" s="177" t="s">
        <v>582</v>
      </c>
      <c r="F46" s="194">
        <v>1</v>
      </c>
      <c r="G46" s="178" t="s">
        <v>570</v>
      </c>
      <c r="H46" s="209"/>
    </row>
    <row r="47" spans="1:8" ht="15">
      <c r="A47" s="208"/>
      <c r="F47" s="194">
        <v>2</v>
      </c>
      <c r="G47" s="178" t="s">
        <v>569</v>
      </c>
      <c r="H47" s="209"/>
    </row>
    <row r="48" spans="1:8" ht="15">
      <c r="A48" s="208"/>
      <c r="F48" s="194">
        <v>3</v>
      </c>
      <c r="G48" s="178" t="s">
        <v>583</v>
      </c>
      <c r="H48" s="209"/>
    </row>
    <row r="49" spans="1:8" ht="15">
      <c r="A49" s="208"/>
      <c r="H49" s="209"/>
    </row>
    <row r="50" spans="1:8" ht="15">
      <c r="A50" s="208">
        <v>6</v>
      </c>
      <c r="B50" s="177" t="s">
        <v>584</v>
      </c>
      <c r="F50" s="194">
        <v>1</v>
      </c>
      <c r="G50" s="178" t="s">
        <v>583</v>
      </c>
      <c r="H50" s="209"/>
    </row>
    <row r="51" spans="1:8" ht="15">
      <c r="A51" s="208"/>
      <c r="F51" s="194">
        <v>2</v>
      </c>
      <c r="G51" s="178" t="s">
        <v>585</v>
      </c>
      <c r="H51" s="209"/>
    </row>
    <row r="52" spans="1:8" ht="15">
      <c r="A52" s="208"/>
      <c r="F52" s="194">
        <v>3</v>
      </c>
      <c r="G52" s="178" t="s">
        <v>575</v>
      </c>
      <c r="H52" s="209"/>
    </row>
    <row r="53" spans="1:8" ht="15">
      <c r="A53" s="208"/>
      <c r="H53" s="209"/>
    </row>
    <row r="54" spans="1:8" ht="15">
      <c r="A54" s="208">
        <v>7</v>
      </c>
      <c r="B54" s="177" t="s">
        <v>586</v>
      </c>
      <c r="F54" s="194">
        <v>1</v>
      </c>
      <c r="G54" s="178" t="s">
        <v>587</v>
      </c>
      <c r="H54" s="209"/>
    </row>
    <row r="55" spans="1:8" ht="15">
      <c r="A55" s="208"/>
      <c r="F55" s="194">
        <v>2</v>
      </c>
      <c r="G55" s="178" t="s">
        <v>588</v>
      </c>
      <c r="H55" s="209"/>
    </row>
    <row r="56" spans="1:8" ht="15">
      <c r="A56" s="208"/>
      <c r="H56" s="209"/>
    </row>
    <row r="57" spans="1:8" ht="15">
      <c r="A57" s="208">
        <v>8</v>
      </c>
      <c r="B57" s="177" t="s">
        <v>589</v>
      </c>
      <c r="F57" s="194">
        <v>1</v>
      </c>
      <c r="G57" s="178" t="s">
        <v>583</v>
      </c>
      <c r="H57" s="209" t="s">
        <v>590</v>
      </c>
    </row>
    <row r="58" spans="1:8" ht="15">
      <c r="A58" s="208"/>
      <c r="F58" s="194">
        <v>2</v>
      </c>
      <c r="G58" s="178" t="s">
        <v>585</v>
      </c>
      <c r="H58" s="209"/>
    </row>
    <row r="59" spans="1:8" ht="15">
      <c r="A59" s="208"/>
      <c r="F59" s="194">
        <v>3</v>
      </c>
      <c r="G59" s="178" t="s">
        <v>575</v>
      </c>
      <c r="H59" s="209"/>
    </row>
    <row r="60" spans="1:8" ht="15">
      <c r="A60" s="208"/>
      <c r="H60" s="209"/>
    </row>
    <row r="61" spans="1:8" ht="15">
      <c r="A61" s="208">
        <v>9</v>
      </c>
      <c r="B61" s="177" t="s">
        <v>591</v>
      </c>
      <c r="F61" s="194">
        <v>1</v>
      </c>
      <c r="G61" s="178" t="s">
        <v>592</v>
      </c>
      <c r="H61" s="209"/>
    </row>
    <row r="62" spans="1:8" ht="15">
      <c r="A62" s="208"/>
      <c r="F62" s="194">
        <v>2</v>
      </c>
      <c r="G62" s="178" t="s">
        <v>593</v>
      </c>
      <c r="H62" s="209"/>
    </row>
    <row r="63" spans="1:8" ht="15">
      <c r="A63" s="208"/>
      <c r="H63" s="209"/>
    </row>
    <row r="64" spans="1:8" ht="28.5">
      <c r="A64" s="208">
        <v>10</v>
      </c>
      <c r="B64" s="177" t="s">
        <v>594</v>
      </c>
      <c r="F64" s="194">
        <v>1</v>
      </c>
      <c r="G64" s="178" t="s">
        <v>570</v>
      </c>
      <c r="H64" s="209"/>
    </row>
    <row r="65" spans="1:8" ht="15">
      <c r="A65" s="208"/>
      <c r="F65" s="194">
        <v>2</v>
      </c>
      <c r="G65" s="178" t="s">
        <v>569</v>
      </c>
      <c r="H65" s="209"/>
    </row>
    <row r="66" spans="1:8" ht="15">
      <c r="A66" s="208"/>
      <c r="F66" s="194">
        <v>3</v>
      </c>
      <c r="G66" s="178" t="s">
        <v>595</v>
      </c>
      <c r="H66" s="209"/>
    </row>
    <row r="67" spans="1:8" ht="15">
      <c r="A67" s="208"/>
      <c r="H67" s="209"/>
    </row>
    <row r="68" spans="1:8" ht="15">
      <c r="A68" s="208">
        <v>11</v>
      </c>
      <c r="B68" s="216" t="s">
        <v>400</v>
      </c>
      <c r="C68" s="216"/>
      <c r="D68" s="216"/>
      <c r="E68" s="216"/>
      <c r="F68" s="194">
        <v>1</v>
      </c>
      <c r="G68" s="178" t="s">
        <v>596</v>
      </c>
      <c r="H68" s="209"/>
    </row>
    <row r="69" spans="1:8" ht="15">
      <c r="A69" s="208"/>
      <c r="F69" s="194">
        <v>2</v>
      </c>
      <c r="G69" s="178" t="s">
        <v>570</v>
      </c>
      <c r="H69" s="209"/>
    </row>
    <row r="70" spans="1:8" ht="15">
      <c r="A70" s="208"/>
      <c r="H70" s="209"/>
    </row>
    <row r="71" spans="1:8" ht="15">
      <c r="A71" s="208">
        <v>12</v>
      </c>
      <c r="B71" s="177" t="s">
        <v>597</v>
      </c>
      <c r="F71" s="194">
        <v>1</v>
      </c>
      <c r="G71" s="178" t="s">
        <v>598</v>
      </c>
      <c r="H71" s="209"/>
    </row>
    <row r="72" spans="1:8" ht="15">
      <c r="A72" s="208"/>
      <c r="F72" s="194">
        <v>2</v>
      </c>
      <c r="G72" s="178" t="s">
        <v>571</v>
      </c>
      <c r="H72" s="209"/>
    </row>
    <row r="73" spans="1:8" ht="15">
      <c r="A73" s="208"/>
      <c r="F73" s="194">
        <v>3</v>
      </c>
      <c r="G73" s="178" t="s">
        <v>599</v>
      </c>
      <c r="H73" s="209"/>
    </row>
    <row r="74" spans="1:8" ht="15">
      <c r="A74" s="208"/>
      <c r="H74" s="209"/>
    </row>
    <row r="75" spans="1:8" ht="15">
      <c r="A75" s="208">
        <v>13</v>
      </c>
      <c r="B75" s="177" t="s">
        <v>600</v>
      </c>
      <c r="F75" s="194">
        <v>1</v>
      </c>
      <c r="G75" s="178" t="s">
        <v>601</v>
      </c>
      <c r="H75" s="209"/>
    </row>
    <row r="76" spans="1:8" ht="15">
      <c r="A76" s="208"/>
      <c r="F76" s="194">
        <v>2</v>
      </c>
      <c r="G76" s="178" t="s">
        <v>602</v>
      </c>
      <c r="H76" s="209"/>
    </row>
    <row r="77" spans="1:8" ht="15">
      <c r="A77" s="208"/>
      <c r="H77" s="209"/>
    </row>
    <row r="78" spans="1:8" ht="15">
      <c r="A78" s="208"/>
      <c r="H78" s="209"/>
    </row>
    <row r="79" spans="1:8" s="193" customFormat="1" ht="30">
      <c r="A79" s="210" t="s">
        <v>7</v>
      </c>
      <c r="B79" s="211" t="s">
        <v>603</v>
      </c>
      <c r="C79" s="212"/>
      <c r="D79" s="212"/>
      <c r="E79" s="212"/>
      <c r="F79" s="194"/>
      <c r="G79" s="212"/>
      <c r="H79" s="217"/>
    </row>
    <row r="80" spans="1:8" ht="15">
      <c r="A80" s="208"/>
      <c r="H80" s="209"/>
    </row>
    <row r="81" spans="1:8" ht="15">
      <c r="A81" s="208">
        <v>1</v>
      </c>
      <c r="B81" s="177" t="s">
        <v>604</v>
      </c>
      <c r="F81" s="194">
        <v>1</v>
      </c>
      <c r="G81" s="178" t="s">
        <v>605</v>
      </c>
      <c r="H81" s="209"/>
    </row>
    <row r="82" spans="1:8" ht="15">
      <c r="A82" s="208"/>
      <c r="F82" s="194">
        <v>2</v>
      </c>
      <c r="G82" s="178" t="s">
        <v>606</v>
      </c>
      <c r="H82" s="209"/>
    </row>
    <row r="83" spans="1:8" ht="15">
      <c r="A83" s="208"/>
      <c r="H83" s="209"/>
    </row>
    <row r="84" spans="1:8" ht="15">
      <c r="A84" s="208">
        <v>2</v>
      </c>
      <c r="B84" s="177" t="s">
        <v>607</v>
      </c>
      <c r="F84" s="194">
        <v>1</v>
      </c>
      <c r="G84" s="178" t="s">
        <v>608</v>
      </c>
      <c r="H84" s="209"/>
    </row>
    <row r="85" spans="1:8" ht="15">
      <c r="A85" s="208"/>
      <c r="F85" s="194">
        <v>2</v>
      </c>
      <c r="G85" s="178" t="s">
        <v>609</v>
      </c>
      <c r="H85" s="209"/>
    </row>
    <row r="86" spans="1:8" ht="15">
      <c r="A86" s="208"/>
      <c r="H86" s="209"/>
    </row>
    <row r="87" spans="1:8" ht="15">
      <c r="A87" s="208">
        <v>4</v>
      </c>
      <c r="B87" s="177" t="s">
        <v>610</v>
      </c>
      <c r="F87" s="194">
        <v>1</v>
      </c>
      <c r="G87" s="178" t="s">
        <v>611</v>
      </c>
      <c r="H87" s="209"/>
    </row>
    <row r="88" spans="1:8" ht="15">
      <c r="A88" s="208"/>
      <c r="F88" s="194">
        <v>2</v>
      </c>
      <c r="G88" s="178" t="s">
        <v>612</v>
      </c>
      <c r="H88" s="209"/>
    </row>
    <row r="89" spans="1:8" ht="15">
      <c r="A89" s="208"/>
      <c r="H89" s="209"/>
    </row>
    <row r="90" spans="1:8" ht="28.5">
      <c r="A90" s="208">
        <v>4</v>
      </c>
      <c r="B90" s="177" t="s">
        <v>613</v>
      </c>
      <c r="F90" s="194">
        <v>1</v>
      </c>
      <c r="G90" s="178" t="s">
        <v>612</v>
      </c>
      <c r="H90" s="209" t="s">
        <v>614</v>
      </c>
    </row>
    <row r="91" spans="1:8" ht="15">
      <c r="A91" s="208"/>
      <c r="F91" s="194">
        <v>2</v>
      </c>
      <c r="G91" s="178" t="s">
        <v>611</v>
      </c>
      <c r="H91" s="209"/>
    </row>
    <row r="92" spans="1:8" ht="15">
      <c r="A92" s="208"/>
      <c r="F92" s="194">
        <v>3</v>
      </c>
      <c r="G92" s="178" t="s">
        <v>615</v>
      </c>
      <c r="H92" s="209"/>
    </row>
    <row r="93" spans="1:8" ht="15">
      <c r="A93" s="208"/>
      <c r="H93" s="209"/>
    </row>
    <row r="94" spans="1:8" ht="15">
      <c r="A94" s="208"/>
      <c r="H94" s="209"/>
    </row>
    <row r="95" spans="1:8" s="193" customFormat="1" ht="15">
      <c r="A95" s="210" t="s">
        <v>9</v>
      </c>
      <c r="B95" s="211" t="s">
        <v>616</v>
      </c>
      <c r="C95" s="212"/>
      <c r="D95" s="212"/>
      <c r="E95" s="212"/>
      <c r="F95" s="194"/>
      <c r="G95" s="212"/>
      <c r="H95" s="217"/>
    </row>
    <row r="96" spans="1:8" ht="15">
      <c r="A96" s="208"/>
      <c r="H96" s="209"/>
    </row>
    <row r="97" spans="1:8" ht="15">
      <c r="A97" s="208">
        <v>1</v>
      </c>
      <c r="B97" s="177" t="s">
        <v>617</v>
      </c>
      <c r="F97" s="194">
        <v>1</v>
      </c>
      <c r="G97" s="178" t="s">
        <v>618</v>
      </c>
      <c r="H97" s="209"/>
    </row>
    <row r="98" spans="1:8" ht="15">
      <c r="A98" s="208"/>
      <c r="F98" s="194">
        <v>2</v>
      </c>
      <c r="G98" s="178" t="s">
        <v>619</v>
      </c>
      <c r="H98" s="209"/>
    </row>
    <row r="99" spans="1:8" ht="15">
      <c r="A99" s="208"/>
      <c r="H99" s="209"/>
    </row>
    <row r="100" spans="1:8" ht="15">
      <c r="A100" s="208">
        <v>2</v>
      </c>
      <c r="B100" s="177" t="s">
        <v>620</v>
      </c>
      <c r="F100" s="194">
        <v>1</v>
      </c>
      <c r="G100" s="178" t="s">
        <v>621</v>
      </c>
      <c r="H100" s="209"/>
    </row>
    <row r="101" spans="1:8" ht="15">
      <c r="A101" s="208"/>
      <c r="F101" s="194">
        <v>2</v>
      </c>
      <c r="G101" s="178" t="s">
        <v>622</v>
      </c>
      <c r="H101" s="209"/>
    </row>
    <row r="102" spans="1:8" ht="15">
      <c r="A102" s="208"/>
      <c r="H102" s="209"/>
    </row>
    <row r="103" spans="1:8" ht="28.5">
      <c r="A103" s="208">
        <v>3</v>
      </c>
      <c r="B103" s="177" t="s">
        <v>623</v>
      </c>
      <c r="F103" s="194">
        <v>1</v>
      </c>
      <c r="G103" s="178" t="s">
        <v>624</v>
      </c>
      <c r="H103" s="209"/>
    </row>
    <row r="104" spans="1:8" ht="15">
      <c r="A104" s="208"/>
      <c r="F104" s="194">
        <v>2</v>
      </c>
      <c r="G104" s="178" t="s">
        <v>622</v>
      </c>
      <c r="H104" s="209"/>
    </row>
    <row r="105" spans="1:8" ht="15">
      <c r="A105" s="208"/>
      <c r="H105" s="209"/>
    </row>
    <row r="106" spans="1:8" ht="15">
      <c r="A106" s="208">
        <v>4</v>
      </c>
      <c r="B106" s="177" t="s">
        <v>625</v>
      </c>
      <c r="F106" s="194">
        <v>1</v>
      </c>
      <c r="G106" s="178" t="s">
        <v>624</v>
      </c>
      <c r="H106" s="209"/>
    </row>
    <row r="107" spans="1:8" ht="15">
      <c r="A107" s="208"/>
      <c r="F107" s="194">
        <v>2</v>
      </c>
      <c r="G107" s="178" t="s">
        <v>622</v>
      </c>
      <c r="H107" s="209"/>
    </row>
    <row r="108" spans="1:8" ht="15">
      <c r="A108" s="208"/>
      <c r="H108" s="209"/>
    </row>
    <row r="109" spans="1:8" ht="15">
      <c r="A109" s="208">
        <v>5</v>
      </c>
      <c r="B109" s="177" t="s">
        <v>626</v>
      </c>
      <c r="F109" s="194">
        <v>1</v>
      </c>
      <c r="G109" s="178" t="s">
        <v>627</v>
      </c>
      <c r="H109" s="209"/>
    </row>
    <row r="110" spans="1:8" ht="15">
      <c r="A110" s="208"/>
      <c r="F110" s="194">
        <v>2</v>
      </c>
      <c r="G110" s="178" t="s">
        <v>628</v>
      </c>
      <c r="H110" s="209"/>
    </row>
    <row r="111" spans="1:8" ht="15">
      <c r="A111" s="208"/>
      <c r="F111" s="194">
        <v>3</v>
      </c>
      <c r="G111" s="178" t="s">
        <v>629</v>
      </c>
      <c r="H111" s="209"/>
    </row>
    <row r="112" spans="1:8" ht="15">
      <c r="A112" s="208"/>
      <c r="H112" s="209"/>
    </row>
    <row r="113" spans="1:8" ht="15">
      <c r="A113" s="208">
        <v>6</v>
      </c>
      <c r="B113" s="177" t="s">
        <v>630</v>
      </c>
      <c r="F113" s="194">
        <v>1</v>
      </c>
      <c r="G113" s="178" t="s">
        <v>631</v>
      </c>
      <c r="H113" s="209"/>
    </row>
    <row r="114" spans="1:8" ht="15">
      <c r="A114" s="208"/>
      <c r="F114" s="194">
        <v>2</v>
      </c>
      <c r="G114" s="178" t="s">
        <v>632</v>
      </c>
      <c r="H114" s="209"/>
    </row>
    <row r="115" spans="1:8" ht="15">
      <c r="A115" s="208"/>
      <c r="H115" s="209"/>
    </row>
    <row r="116" spans="1:8" ht="15">
      <c r="A116" s="208">
        <v>7</v>
      </c>
      <c r="B116" s="177" t="s">
        <v>633</v>
      </c>
      <c r="F116" s="194">
        <v>1</v>
      </c>
      <c r="G116" s="178" t="s">
        <v>611</v>
      </c>
      <c r="H116" s="209"/>
    </row>
    <row r="117" spans="1:8" ht="15">
      <c r="A117" s="208"/>
      <c r="F117" s="194">
        <v>2</v>
      </c>
      <c r="G117" s="178" t="s">
        <v>634</v>
      </c>
      <c r="H117" s="209"/>
    </row>
    <row r="118" spans="1:8" ht="15">
      <c r="A118" s="208"/>
      <c r="H118" s="209"/>
    </row>
    <row r="119" spans="1:8" s="193" customFormat="1" ht="30">
      <c r="A119" s="210" t="s">
        <v>11</v>
      </c>
      <c r="B119" s="211" t="s">
        <v>635</v>
      </c>
      <c r="C119" s="212"/>
      <c r="D119" s="212"/>
      <c r="E119" s="212"/>
      <c r="F119" s="194"/>
      <c r="G119" s="212"/>
      <c r="H119" s="217"/>
    </row>
    <row r="120" spans="1:8" ht="15">
      <c r="A120" s="208"/>
      <c r="H120" s="209"/>
    </row>
    <row r="121" spans="1:8" ht="15">
      <c r="A121" s="208">
        <v>1</v>
      </c>
      <c r="B121" s="177" t="s">
        <v>636</v>
      </c>
      <c r="F121" s="194">
        <v>1</v>
      </c>
      <c r="G121" s="178" t="s">
        <v>637</v>
      </c>
      <c r="H121" s="209"/>
    </row>
    <row r="122" spans="1:8" ht="15">
      <c r="A122" s="208"/>
      <c r="F122" s="194">
        <v>2</v>
      </c>
      <c r="G122" s="178" t="s">
        <v>638</v>
      </c>
      <c r="H122" s="209"/>
    </row>
    <row r="123" spans="1:8" ht="15">
      <c r="A123" s="208"/>
      <c r="F123" s="194">
        <v>3</v>
      </c>
      <c r="G123" s="178" t="s">
        <v>639</v>
      </c>
      <c r="H123" s="209"/>
    </row>
    <row r="124" spans="1:8" ht="15">
      <c r="A124" s="208"/>
      <c r="F124" s="194">
        <v>4</v>
      </c>
      <c r="G124" s="178" t="s">
        <v>640</v>
      </c>
      <c r="H124" s="209"/>
    </row>
    <row r="125" spans="1:8" ht="15">
      <c r="A125" s="208"/>
      <c r="H125" s="209"/>
    </row>
    <row r="126" spans="1:8" ht="28.5">
      <c r="A126" s="208">
        <v>2</v>
      </c>
      <c r="B126" s="177" t="s">
        <v>641</v>
      </c>
      <c r="F126" s="194">
        <v>1</v>
      </c>
      <c r="G126" s="178" t="s">
        <v>642</v>
      </c>
      <c r="H126" s="209"/>
    </row>
    <row r="127" spans="1:8" ht="15">
      <c r="A127" s="208"/>
      <c r="F127" s="194">
        <v>2</v>
      </c>
      <c r="G127" s="178" t="s">
        <v>643</v>
      </c>
      <c r="H127" s="209"/>
    </row>
    <row r="128" spans="1:8" ht="15">
      <c r="A128" s="208"/>
      <c r="F128" s="194">
        <v>3</v>
      </c>
      <c r="G128" s="178" t="s">
        <v>637</v>
      </c>
      <c r="H128" s="209"/>
    </row>
    <row r="129" spans="1:8" ht="15">
      <c r="A129" s="208"/>
      <c r="H129" s="209"/>
    </row>
    <row r="130" spans="1:8" ht="28.5">
      <c r="A130" s="208">
        <v>3</v>
      </c>
      <c r="B130" s="177" t="s">
        <v>644</v>
      </c>
      <c r="C130" s="177"/>
      <c r="D130" s="177"/>
      <c r="E130" s="177"/>
      <c r="F130" s="194">
        <v>1</v>
      </c>
      <c r="G130" s="178" t="s">
        <v>645</v>
      </c>
      <c r="H130" s="209"/>
    </row>
    <row r="131" spans="1:8" ht="15">
      <c r="A131" s="208"/>
      <c r="F131" s="194">
        <v>2</v>
      </c>
      <c r="G131" s="178" t="s">
        <v>646</v>
      </c>
      <c r="H131" s="209"/>
    </row>
    <row r="132" spans="1:8" ht="15">
      <c r="A132" s="218"/>
      <c r="B132" s="219"/>
      <c r="C132" s="220"/>
      <c r="D132" s="220"/>
      <c r="E132" s="220"/>
      <c r="F132" s="221">
        <v>3</v>
      </c>
      <c r="G132" s="220" t="s">
        <v>647</v>
      </c>
      <c r="H132" s="222"/>
    </row>
  </sheetData>
  <sheetProtection password="95F1" sheet="1"/>
  <mergeCells count="1">
    <mergeCell ref="A1:H1"/>
  </mergeCells>
  <printOptions gridLines="1"/>
  <pageMargins left="0.7086614173228347" right="0.7086614173228347" top="0.7480314960629921" bottom="0.7480314960629921" header="0.31496062992125984" footer="0.31496062992125984"/>
  <pageSetup horizontalDpi="600" verticalDpi="600" orientation="portrait" paperSize="9" scale="96" r:id="rId1"/>
  <headerFooter>
    <oddHeader>&amp;L&amp;9 Karekar &amp;&amp; Associates&amp;R&amp;9NLSIU - Proposed Extension of LEARNING CENTRE (Second, Third, Fourth, Fifth &amp;&amp; Terrace Floor)</oddHeader>
    <oddFooter>&amp;LContractor's Seal &amp;&amp; Signature&amp;RList of Makes
Page &amp;P of &amp;N</oddFooter>
  </headerFooter>
</worksheet>
</file>

<file path=xl/worksheets/sheet8.xml><?xml version="1.0" encoding="utf-8"?>
<worksheet xmlns="http://schemas.openxmlformats.org/spreadsheetml/2006/main" xmlns:r="http://schemas.openxmlformats.org/officeDocument/2006/relationships">
  <dimension ref="A1:F72"/>
  <sheetViews>
    <sheetView view="pageBreakPreview" zoomScaleSheetLayoutView="100" workbookViewId="0" topLeftCell="A1">
      <selection activeCell="D7" sqref="D7"/>
    </sheetView>
  </sheetViews>
  <sheetFormatPr defaultColWidth="9.140625" defaultRowHeight="12.75"/>
  <cols>
    <col min="1" max="1" width="8.00390625" style="176" customWidth="1"/>
    <col min="2" max="2" width="23.28125" style="177" bestFit="1" customWidth="1"/>
    <col min="3" max="3" width="5.00390625" style="176" customWidth="1"/>
    <col min="4" max="4" width="40.8515625" style="175" customWidth="1"/>
    <col min="5" max="5" width="32.421875" style="177" customWidth="1"/>
    <col min="6" max="6" width="6.57421875" style="175" customWidth="1"/>
    <col min="7" max="16384" width="9.140625" style="178" customWidth="1"/>
  </cols>
  <sheetData>
    <row r="1" spans="1:6" ht="26.25" customHeight="1">
      <c r="A1" s="527" t="s">
        <v>648</v>
      </c>
      <c r="B1" s="527"/>
      <c r="C1" s="527"/>
      <c r="D1" s="527"/>
      <c r="E1" s="527"/>
      <c r="F1" s="178"/>
    </row>
    <row r="2" spans="1:6" s="173" customFormat="1" ht="30">
      <c r="A2" s="179" t="s">
        <v>649</v>
      </c>
      <c r="B2" s="180" t="s">
        <v>650</v>
      </c>
      <c r="C2" s="179"/>
      <c r="D2" s="179" t="s">
        <v>651</v>
      </c>
      <c r="E2" s="180" t="s">
        <v>652</v>
      </c>
      <c r="F2" s="181"/>
    </row>
    <row r="3" spans="1:5" ht="15">
      <c r="A3" s="528"/>
      <c r="B3" s="528"/>
      <c r="C3" s="528"/>
      <c r="D3" s="528"/>
      <c r="E3" s="182"/>
    </row>
    <row r="4" spans="1:6" s="174" customFormat="1" ht="15">
      <c r="A4" s="523" t="s">
        <v>653</v>
      </c>
      <c r="B4" s="523"/>
      <c r="C4" s="523"/>
      <c r="D4" s="523"/>
      <c r="E4" s="183"/>
      <c r="F4" s="184"/>
    </row>
    <row r="5" spans="1:4" ht="15">
      <c r="A5" s="185"/>
      <c r="B5" s="185"/>
      <c r="C5" s="185"/>
      <c r="D5" s="185"/>
    </row>
    <row r="6" spans="1:4" ht="15">
      <c r="A6" s="524">
        <v>1</v>
      </c>
      <c r="B6" s="525" t="s">
        <v>654</v>
      </c>
      <c r="C6" s="186" t="s">
        <v>3</v>
      </c>
      <c r="D6" s="187" t="s">
        <v>655</v>
      </c>
    </row>
    <row r="7" spans="1:5" ht="14.25">
      <c r="A7" s="524"/>
      <c r="B7" s="525"/>
      <c r="C7" s="176" t="s">
        <v>656</v>
      </c>
      <c r="D7" s="175" t="s">
        <v>657</v>
      </c>
      <c r="E7" s="177" t="s">
        <v>658</v>
      </c>
    </row>
    <row r="8" spans="1:5" ht="14.25">
      <c r="A8" s="524"/>
      <c r="B8" s="525"/>
      <c r="C8" s="176" t="s">
        <v>659</v>
      </c>
      <c r="D8" s="175" t="s">
        <v>660</v>
      </c>
      <c r="E8" s="177" t="s">
        <v>658</v>
      </c>
    </row>
    <row r="9" spans="1:5" ht="14.25">
      <c r="A9" s="524"/>
      <c r="B9" s="525"/>
      <c r="C9" s="176" t="s">
        <v>661</v>
      </c>
      <c r="D9" s="175" t="s">
        <v>662</v>
      </c>
      <c r="E9" s="177" t="s">
        <v>658</v>
      </c>
    </row>
    <row r="10" spans="1:5" ht="14.25">
      <c r="A10" s="524"/>
      <c r="B10" s="525"/>
      <c r="C10" s="176" t="s">
        <v>663</v>
      </c>
      <c r="D10" s="188" t="s">
        <v>664</v>
      </c>
      <c r="E10" s="177" t="s">
        <v>658</v>
      </c>
    </row>
    <row r="11" spans="1:2" ht="14.25">
      <c r="A11" s="524"/>
      <c r="B11" s="525"/>
    </row>
    <row r="12" spans="1:6" s="175" customFormat="1" ht="15">
      <c r="A12" s="524"/>
      <c r="B12" s="525"/>
      <c r="C12" s="186" t="s">
        <v>5</v>
      </c>
      <c r="D12" s="189" t="s">
        <v>665</v>
      </c>
      <c r="E12" s="190"/>
      <c r="F12" s="191"/>
    </row>
    <row r="13" spans="1:6" s="175" customFormat="1" ht="14.25">
      <c r="A13" s="524"/>
      <c r="B13" s="525"/>
      <c r="C13" s="176" t="s">
        <v>656</v>
      </c>
      <c r="D13" s="175" t="s">
        <v>657</v>
      </c>
      <c r="E13" s="177" t="s">
        <v>658</v>
      </c>
      <c r="F13" s="191"/>
    </row>
    <row r="14" spans="1:6" s="175" customFormat="1" ht="14.25">
      <c r="A14" s="524"/>
      <c r="B14" s="525"/>
      <c r="C14" s="176" t="s">
        <v>659</v>
      </c>
      <c r="D14" s="175" t="s">
        <v>660</v>
      </c>
      <c r="E14" s="177" t="s">
        <v>658</v>
      </c>
      <c r="F14" s="191"/>
    </row>
    <row r="15" spans="1:6" s="175" customFormat="1" ht="14.25">
      <c r="A15" s="524"/>
      <c r="B15" s="525"/>
      <c r="C15" s="176" t="s">
        <v>661</v>
      </c>
      <c r="D15" s="175" t="s">
        <v>662</v>
      </c>
      <c r="E15" s="177" t="s">
        <v>658</v>
      </c>
      <c r="F15" s="191"/>
    </row>
    <row r="16" spans="1:6" s="175" customFormat="1" ht="14.25">
      <c r="A16" s="176"/>
      <c r="B16" s="525"/>
      <c r="C16" s="176"/>
      <c r="E16" s="177"/>
      <c r="F16" s="191"/>
    </row>
    <row r="17" spans="1:5" s="175" customFormat="1" ht="15">
      <c r="A17" s="176"/>
      <c r="B17" s="525"/>
      <c r="C17" s="192" t="s">
        <v>7</v>
      </c>
      <c r="D17" s="187" t="s">
        <v>666</v>
      </c>
      <c r="E17" s="177"/>
    </row>
    <row r="18" spans="2:5" ht="14.25">
      <c r="B18" s="525"/>
      <c r="C18" s="176" t="s">
        <v>656</v>
      </c>
      <c r="D18" s="175" t="s">
        <v>657</v>
      </c>
      <c r="E18" s="177" t="s">
        <v>658</v>
      </c>
    </row>
    <row r="19" spans="2:5" ht="14.25">
      <c r="B19" s="525"/>
      <c r="C19" s="176" t="s">
        <v>659</v>
      </c>
      <c r="D19" s="175" t="s">
        <v>660</v>
      </c>
      <c r="E19" s="177" t="s">
        <v>658</v>
      </c>
    </row>
    <row r="20" spans="2:5" ht="14.25">
      <c r="B20" s="525"/>
      <c r="C20" s="176" t="s">
        <v>661</v>
      </c>
      <c r="D20" s="175" t="s">
        <v>662</v>
      </c>
      <c r="E20" s="177" t="s">
        <v>658</v>
      </c>
    </row>
    <row r="21" ht="14.25">
      <c r="B21" s="525"/>
    </row>
    <row r="22" spans="1:6" s="175" customFormat="1" ht="15">
      <c r="A22" s="176"/>
      <c r="B22" s="525"/>
      <c r="C22" s="186" t="s">
        <v>9</v>
      </c>
      <c r="D22" s="189" t="s">
        <v>667</v>
      </c>
      <c r="E22" s="190"/>
      <c r="F22" s="191"/>
    </row>
    <row r="23" spans="1:6" s="175" customFormat="1" ht="14.25">
      <c r="A23" s="176"/>
      <c r="B23" s="525"/>
      <c r="C23" s="176" t="s">
        <v>656</v>
      </c>
      <c r="D23" s="175" t="s">
        <v>657</v>
      </c>
      <c r="E23" s="177" t="s">
        <v>658</v>
      </c>
      <c r="F23" s="191"/>
    </row>
    <row r="24" spans="1:6" s="175" customFormat="1" ht="14.25">
      <c r="A24" s="176"/>
      <c r="B24" s="525"/>
      <c r="C24" s="176" t="s">
        <v>659</v>
      </c>
      <c r="D24" s="175" t="s">
        <v>660</v>
      </c>
      <c r="E24" s="177" t="s">
        <v>658</v>
      </c>
      <c r="F24" s="191"/>
    </row>
    <row r="25" spans="1:6" s="175" customFormat="1" ht="14.25">
      <c r="A25" s="176"/>
      <c r="B25" s="525"/>
      <c r="C25" s="176" t="s">
        <v>661</v>
      </c>
      <c r="D25" s="175" t="s">
        <v>662</v>
      </c>
      <c r="E25" s="177" t="s">
        <v>658</v>
      </c>
      <c r="F25" s="191"/>
    </row>
    <row r="26" ht="14.25">
      <c r="B26" s="525"/>
    </row>
    <row r="27" spans="1:6" s="175" customFormat="1" ht="15">
      <c r="A27" s="176"/>
      <c r="B27" s="525"/>
      <c r="C27" s="192" t="s">
        <v>11</v>
      </c>
      <c r="D27" s="189" t="s">
        <v>668</v>
      </c>
      <c r="E27" s="190"/>
      <c r="F27" s="191"/>
    </row>
    <row r="28" spans="1:6" s="175" customFormat="1" ht="28.5">
      <c r="A28" s="176"/>
      <c r="B28" s="525"/>
      <c r="C28" s="176" t="s">
        <v>656</v>
      </c>
      <c r="D28" s="175" t="s">
        <v>657</v>
      </c>
      <c r="E28" s="177" t="s">
        <v>669</v>
      </c>
      <c r="F28" s="191"/>
    </row>
    <row r="29" spans="1:6" s="175" customFormat="1" ht="28.5">
      <c r="A29" s="176"/>
      <c r="B29" s="525"/>
      <c r="C29" s="176" t="s">
        <v>659</v>
      </c>
      <c r="D29" s="175" t="s">
        <v>660</v>
      </c>
      <c r="E29" s="177" t="s">
        <v>670</v>
      </c>
      <c r="F29" s="191"/>
    </row>
    <row r="30" spans="1:6" s="175" customFormat="1" ht="28.5">
      <c r="A30" s="176"/>
      <c r="B30" s="525"/>
      <c r="C30" s="176" t="s">
        <v>661</v>
      </c>
      <c r="D30" s="175" t="s">
        <v>662</v>
      </c>
      <c r="E30" s="177" t="s">
        <v>670</v>
      </c>
      <c r="F30" s="191"/>
    </row>
    <row r="31" spans="1:6" s="175" customFormat="1" ht="14.25">
      <c r="A31" s="176"/>
      <c r="B31" s="525"/>
      <c r="C31" s="176"/>
      <c r="E31" s="177"/>
      <c r="F31" s="191"/>
    </row>
    <row r="32" spans="1:5" s="175" customFormat="1" ht="15">
      <c r="A32" s="176"/>
      <c r="B32" s="525"/>
      <c r="C32" s="192" t="s">
        <v>13</v>
      </c>
      <c r="D32" s="189" t="s">
        <v>671</v>
      </c>
      <c r="E32" s="177"/>
    </row>
    <row r="33" spans="1:5" s="175" customFormat="1" ht="14.25">
      <c r="A33" s="176"/>
      <c r="B33" s="525"/>
      <c r="C33" s="176" t="s">
        <v>659</v>
      </c>
      <c r="D33" s="175" t="s">
        <v>672</v>
      </c>
      <c r="E33" s="177" t="s">
        <v>658</v>
      </c>
    </row>
    <row r="34" spans="1:5" s="175" customFormat="1" ht="14.25">
      <c r="A34" s="176"/>
      <c r="B34" s="178"/>
      <c r="C34" s="176"/>
      <c r="E34" s="177"/>
    </row>
    <row r="35" spans="1:5" ht="28.5">
      <c r="A35" s="176">
        <v>2</v>
      </c>
      <c r="B35" s="526" t="s">
        <v>673</v>
      </c>
      <c r="C35" s="176" t="s">
        <v>674</v>
      </c>
      <c r="D35" s="175" t="s">
        <v>675</v>
      </c>
      <c r="E35" s="177" t="s">
        <v>676</v>
      </c>
    </row>
    <row r="36" spans="2:5" ht="14.25">
      <c r="B36" s="526"/>
      <c r="C36" s="176" t="s">
        <v>677</v>
      </c>
      <c r="D36" s="175" t="s">
        <v>678</v>
      </c>
      <c r="E36" s="177" t="s">
        <v>679</v>
      </c>
    </row>
    <row r="37" spans="2:5" ht="14.25">
      <c r="B37" s="526"/>
      <c r="C37" s="176" t="s">
        <v>680</v>
      </c>
      <c r="D37" s="175" t="s">
        <v>681</v>
      </c>
      <c r="E37" s="177" t="s">
        <v>682</v>
      </c>
    </row>
    <row r="38" spans="2:5" ht="28.5">
      <c r="B38" s="526"/>
      <c r="C38" s="176" t="s">
        <v>683</v>
      </c>
      <c r="D38" s="175" t="s">
        <v>660</v>
      </c>
      <c r="E38" s="177" t="s">
        <v>676</v>
      </c>
    </row>
    <row r="39" spans="2:5" ht="14.25">
      <c r="B39" s="526"/>
      <c r="C39" s="176" t="s">
        <v>684</v>
      </c>
      <c r="D39" s="175" t="s">
        <v>685</v>
      </c>
      <c r="E39" s="177" t="s">
        <v>679</v>
      </c>
    </row>
    <row r="40" ht="14.25">
      <c r="B40" s="178"/>
    </row>
    <row r="41" spans="1:5" ht="28.5">
      <c r="A41" s="176">
        <v>3</v>
      </c>
      <c r="B41" s="526" t="s">
        <v>686</v>
      </c>
      <c r="C41" s="176" t="s">
        <v>674</v>
      </c>
      <c r="D41" s="175" t="s">
        <v>660</v>
      </c>
      <c r="E41" s="177" t="s">
        <v>676</v>
      </c>
    </row>
    <row r="42" spans="2:5" ht="14.25">
      <c r="B42" s="526"/>
      <c r="C42" s="176" t="s">
        <v>680</v>
      </c>
      <c r="D42" s="175" t="s">
        <v>687</v>
      </c>
      <c r="E42" s="177" t="s">
        <v>679</v>
      </c>
    </row>
    <row r="43" ht="14.25">
      <c r="B43" s="178"/>
    </row>
    <row r="44" spans="1:6" s="174" customFormat="1" ht="15">
      <c r="A44" s="523" t="s">
        <v>688</v>
      </c>
      <c r="B44" s="523"/>
      <c r="C44" s="523"/>
      <c r="D44" s="523"/>
      <c r="E44" s="183"/>
      <c r="F44" s="184"/>
    </row>
    <row r="45" spans="1:4" ht="14.25">
      <c r="A45" s="524"/>
      <c r="B45" s="524"/>
      <c r="C45" s="524"/>
      <c r="D45" s="524"/>
    </row>
    <row r="46" spans="1:5" ht="28.5">
      <c r="A46" s="176">
        <v>1</v>
      </c>
      <c r="B46" s="522" t="s">
        <v>689</v>
      </c>
      <c r="C46" s="176" t="s">
        <v>674</v>
      </c>
      <c r="D46" s="188" t="s">
        <v>690</v>
      </c>
      <c r="E46" s="177" t="s">
        <v>691</v>
      </c>
    </row>
    <row r="47" spans="2:5" ht="14.25">
      <c r="B47" s="522"/>
      <c r="C47" s="176" t="s">
        <v>677</v>
      </c>
      <c r="D47" s="188" t="s">
        <v>692</v>
      </c>
      <c r="E47" s="177" t="s">
        <v>567</v>
      </c>
    </row>
    <row r="48" spans="2:5" ht="28.5">
      <c r="B48" s="522"/>
      <c r="C48" s="176" t="s">
        <v>680</v>
      </c>
      <c r="D48" s="188" t="s">
        <v>693</v>
      </c>
      <c r="E48" s="188" t="s">
        <v>572</v>
      </c>
    </row>
    <row r="49" spans="2:4" ht="14.25">
      <c r="B49" s="178"/>
      <c r="C49" s="178"/>
      <c r="D49" s="178"/>
    </row>
    <row r="50" spans="1:5" s="175" customFormat="1" ht="14.25">
      <c r="A50" s="176">
        <v>2</v>
      </c>
      <c r="B50" s="522" t="s">
        <v>694</v>
      </c>
      <c r="C50" s="176" t="s">
        <v>674</v>
      </c>
      <c r="D50" s="175" t="s">
        <v>695</v>
      </c>
      <c r="E50" s="177" t="s">
        <v>696</v>
      </c>
    </row>
    <row r="51" spans="1:5" s="175" customFormat="1" ht="14.25">
      <c r="A51" s="176"/>
      <c r="B51" s="522"/>
      <c r="C51" s="176" t="s">
        <v>677</v>
      </c>
      <c r="D51" s="175" t="s">
        <v>697</v>
      </c>
      <c r="E51" s="177" t="s">
        <v>698</v>
      </c>
    </row>
    <row r="53" spans="1:5" s="175" customFormat="1" ht="14.25">
      <c r="A53" s="176">
        <v>3</v>
      </c>
      <c r="B53" s="522" t="s">
        <v>699</v>
      </c>
      <c r="C53" s="176" t="s">
        <v>674</v>
      </c>
      <c r="D53" s="188" t="s">
        <v>692</v>
      </c>
      <c r="E53" s="188" t="s">
        <v>700</v>
      </c>
    </row>
    <row r="54" spans="1:5" s="175" customFormat="1" ht="28.5">
      <c r="A54" s="176"/>
      <c r="B54" s="522"/>
      <c r="C54" s="176" t="s">
        <v>677</v>
      </c>
      <c r="D54" s="188" t="s">
        <v>693</v>
      </c>
      <c r="E54" s="188" t="s">
        <v>701</v>
      </c>
    </row>
    <row r="55" spans="1:5" s="175" customFormat="1" ht="14.25">
      <c r="A55" s="176"/>
      <c r="B55" s="177"/>
      <c r="C55" s="176"/>
      <c r="D55" s="188"/>
      <c r="E55" s="188"/>
    </row>
    <row r="56" spans="1:5" s="175" customFormat="1" ht="14.25">
      <c r="A56" s="176">
        <v>4</v>
      </c>
      <c r="B56" s="177" t="s">
        <v>702</v>
      </c>
      <c r="C56" s="176" t="s">
        <v>674</v>
      </c>
      <c r="D56" s="188" t="s">
        <v>703</v>
      </c>
      <c r="E56" s="188" t="s">
        <v>704</v>
      </c>
    </row>
    <row r="57" spans="1:5" s="175" customFormat="1" ht="14.25">
      <c r="A57" s="176"/>
      <c r="B57" s="177"/>
      <c r="C57" s="176"/>
      <c r="D57" s="188"/>
      <c r="E57" s="188"/>
    </row>
    <row r="58" spans="1:5" s="175" customFormat="1" ht="28.5">
      <c r="A58" s="176">
        <v>6</v>
      </c>
      <c r="B58" s="177" t="s">
        <v>705</v>
      </c>
      <c r="C58" s="176" t="s">
        <v>674</v>
      </c>
      <c r="D58" s="188" t="s">
        <v>706</v>
      </c>
      <c r="E58" s="177" t="s">
        <v>707</v>
      </c>
    </row>
    <row r="59" spans="1:5" s="175" customFormat="1" ht="14.25">
      <c r="A59" s="524"/>
      <c r="B59" s="524"/>
      <c r="C59" s="524"/>
      <c r="D59" s="524"/>
      <c r="E59" s="177"/>
    </row>
    <row r="60" spans="1:6" s="174" customFormat="1" ht="15">
      <c r="A60" s="523" t="s">
        <v>708</v>
      </c>
      <c r="B60" s="523"/>
      <c r="C60" s="523"/>
      <c r="D60" s="523"/>
      <c r="E60" s="183"/>
      <c r="F60" s="184"/>
    </row>
    <row r="61" spans="1:5" s="175" customFormat="1" ht="14.25">
      <c r="A61" s="524"/>
      <c r="B61" s="524"/>
      <c r="C61" s="524"/>
      <c r="D61" s="524"/>
      <c r="E61" s="177"/>
    </row>
    <row r="62" spans="1:5" s="175" customFormat="1" ht="14.25">
      <c r="A62" s="524">
        <v>1</v>
      </c>
      <c r="B62" s="522" t="s">
        <v>709</v>
      </c>
      <c r="C62" s="176" t="s">
        <v>674</v>
      </c>
      <c r="D62" s="188" t="s">
        <v>710</v>
      </c>
      <c r="E62" s="188" t="s">
        <v>711</v>
      </c>
    </row>
    <row r="63" spans="1:5" s="175" customFormat="1" ht="14.25">
      <c r="A63" s="524"/>
      <c r="B63" s="522"/>
      <c r="C63" s="176" t="s">
        <v>677</v>
      </c>
      <c r="D63" s="188" t="s">
        <v>712</v>
      </c>
      <c r="E63" s="188" t="s">
        <v>713</v>
      </c>
    </row>
    <row r="64" spans="1:5" s="175" customFormat="1" ht="14.25">
      <c r="A64" s="176"/>
      <c r="B64" s="177"/>
      <c r="C64" s="176"/>
      <c r="D64" s="188"/>
      <c r="E64" s="177"/>
    </row>
    <row r="65" spans="1:5" s="175" customFormat="1" ht="14.25">
      <c r="A65" s="524"/>
      <c r="B65" s="524"/>
      <c r="C65" s="524"/>
      <c r="D65" s="524"/>
      <c r="E65" s="177"/>
    </row>
    <row r="66" spans="1:5" s="175" customFormat="1" ht="14.25">
      <c r="A66" s="176">
        <v>2</v>
      </c>
      <c r="B66" s="177" t="s">
        <v>714</v>
      </c>
      <c r="C66" s="176" t="s">
        <v>674</v>
      </c>
      <c r="D66" s="188" t="s">
        <v>715</v>
      </c>
      <c r="E66" s="177" t="s">
        <v>716</v>
      </c>
    </row>
    <row r="67" spans="1:5" s="175" customFormat="1" ht="14.25">
      <c r="A67" s="176"/>
      <c r="B67" s="177"/>
      <c r="C67" s="176" t="s">
        <v>677</v>
      </c>
      <c r="D67" s="188" t="s">
        <v>717</v>
      </c>
      <c r="E67" s="177" t="s">
        <v>718</v>
      </c>
    </row>
    <row r="68" spans="1:5" s="175" customFormat="1" ht="14.25">
      <c r="A68" s="176"/>
      <c r="B68" s="177"/>
      <c r="C68" s="176"/>
      <c r="D68" s="188"/>
      <c r="E68" s="177"/>
    </row>
    <row r="69" spans="1:5" s="175" customFormat="1" ht="28.5">
      <c r="A69" s="176">
        <v>3</v>
      </c>
      <c r="B69" s="177" t="s">
        <v>719</v>
      </c>
      <c r="C69" s="176" t="s">
        <v>674</v>
      </c>
      <c r="D69" s="188" t="s">
        <v>720</v>
      </c>
      <c r="E69" s="177" t="s">
        <v>721</v>
      </c>
    </row>
    <row r="70" spans="1:5" s="175" customFormat="1" ht="28.5">
      <c r="A70" s="178"/>
      <c r="B70" s="178"/>
      <c r="C70" s="176" t="s">
        <v>677</v>
      </c>
      <c r="D70" s="178" t="s">
        <v>722</v>
      </c>
      <c r="E70" s="177" t="s">
        <v>723</v>
      </c>
    </row>
    <row r="71" spans="1:6" s="174" customFormat="1" ht="15">
      <c r="A71" s="523" t="s">
        <v>724</v>
      </c>
      <c r="B71" s="523"/>
      <c r="C71" s="523"/>
      <c r="D71" s="523"/>
      <c r="E71" s="183"/>
      <c r="F71" s="184"/>
    </row>
    <row r="72" spans="1:5" s="175" customFormat="1" ht="57">
      <c r="A72" s="176">
        <v>1</v>
      </c>
      <c r="B72" s="177" t="s">
        <v>725</v>
      </c>
      <c r="C72" s="176" t="s">
        <v>674</v>
      </c>
      <c r="D72" s="177" t="s">
        <v>726</v>
      </c>
      <c r="E72" s="177" t="s">
        <v>727</v>
      </c>
    </row>
  </sheetData>
  <sheetProtection password="95F1" sheet="1"/>
  <mergeCells count="19">
    <mergeCell ref="A59:D59"/>
    <mergeCell ref="B50:B51"/>
    <mergeCell ref="B53:B54"/>
    <mergeCell ref="B46:B48"/>
    <mergeCell ref="A1:E1"/>
    <mergeCell ref="A3:D3"/>
    <mergeCell ref="A4:D4"/>
    <mergeCell ref="A44:D44"/>
    <mergeCell ref="A45:D45"/>
    <mergeCell ref="B62:B63"/>
    <mergeCell ref="A60:D60"/>
    <mergeCell ref="A61:D61"/>
    <mergeCell ref="A65:D65"/>
    <mergeCell ref="A71:D71"/>
    <mergeCell ref="A6:A15"/>
    <mergeCell ref="A62:A63"/>
    <mergeCell ref="B6:B33"/>
    <mergeCell ref="B35:B39"/>
    <mergeCell ref="B41:B42"/>
  </mergeCells>
  <printOptions gridLines="1"/>
  <pageMargins left="0.7086614173228347" right="0.7086614173228347" top="0.7480314960629921" bottom="0.7480314960629921" header="0.31496062992125984" footer="0.31496062992125984"/>
  <pageSetup horizontalDpi="600" verticalDpi="600" orientation="portrait" paperSize="9" scale="79" r:id="rId1"/>
  <headerFooter>
    <oddHeader>&amp;L&amp;9         Karekar &amp;&amp; Associates&amp;R&amp;9NLSIU - Proposed Extension of LEARNING CENTRE (Second, Third, Fourth &amp;&amp; Terrace Floor)</oddHeader>
    <oddFooter>&amp;LContractor's Seal &amp;&amp; Signature&amp;RPage &amp;P of &amp;N</oddFooter>
  </headerFooter>
</worksheet>
</file>

<file path=xl/worksheets/sheet9.xml><?xml version="1.0" encoding="utf-8"?>
<worksheet xmlns="http://schemas.openxmlformats.org/spreadsheetml/2006/main" xmlns:r="http://schemas.openxmlformats.org/officeDocument/2006/relationships">
  <dimension ref="A1:C30"/>
  <sheetViews>
    <sheetView view="pageBreakPreview" zoomScaleSheetLayoutView="100" workbookViewId="0" topLeftCell="A1">
      <selection activeCell="B6" sqref="B6"/>
    </sheetView>
  </sheetViews>
  <sheetFormatPr defaultColWidth="9.140625" defaultRowHeight="12.75"/>
  <cols>
    <col min="1" max="1" width="9.140625" style="17" customWidth="1"/>
    <col min="2" max="2" width="54.8515625" style="17" customWidth="1"/>
    <col min="3" max="3" width="23.8515625" style="17" customWidth="1"/>
    <col min="4" max="16384" width="9.140625" style="17" customWidth="1"/>
  </cols>
  <sheetData>
    <row r="1" spans="1:3" ht="38.25" customHeight="1">
      <c r="A1" s="529" t="s">
        <v>1180</v>
      </c>
      <c r="B1" s="529"/>
      <c r="C1" s="529"/>
    </row>
    <row r="2" spans="1:3" ht="21" customHeight="1">
      <c r="A2" s="149" t="s">
        <v>728</v>
      </c>
      <c r="B2" s="150" t="s">
        <v>1</v>
      </c>
      <c r="C2" s="151" t="s">
        <v>729</v>
      </c>
    </row>
    <row r="3" spans="1:3" ht="14.25">
      <c r="A3" s="152"/>
      <c r="B3" s="153"/>
      <c r="C3" s="154"/>
    </row>
    <row r="4" spans="1:3" ht="15" customHeight="1">
      <c r="A4" s="155" t="s">
        <v>19</v>
      </c>
      <c r="B4" s="156" t="s">
        <v>730</v>
      </c>
      <c r="C4" s="157">
        <f>'Elec - BOQ'!H22</f>
        <v>0</v>
      </c>
    </row>
    <row r="5" spans="1:3" ht="15" customHeight="1">
      <c r="A5" s="155"/>
      <c r="B5" s="156"/>
      <c r="C5" s="157"/>
    </row>
    <row r="6" spans="1:3" ht="28.5">
      <c r="A6" s="158" t="s">
        <v>22</v>
      </c>
      <c r="B6" s="159" t="s">
        <v>731</v>
      </c>
      <c r="C6" s="157">
        <f>'Elec - BOQ'!H40</f>
        <v>0</v>
      </c>
    </row>
    <row r="7" spans="1:3" ht="14.25">
      <c r="A7" s="158"/>
      <c r="B7" s="159"/>
      <c r="C7" s="157"/>
    </row>
    <row r="8" spans="1:3" ht="14.25">
      <c r="A8" s="158" t="s">
        <v>24</v>
      </c>
      <c r="B8" s="160" t="s">
        <v>732</v>
      </c>
      <c r="C8" s="157">
        <f>'Elec - BOQ'!H67</f>
        <v>0</v>
      </c>
    </row>
    <row r="9" spans="1:3" ht="14.25">
      <c r="A9" s="158"/>
      <c r="B9" s="160"/>
      <c r="C9" s="157"/>
    </row>
    <row r="10" spans="1:3" ht="14.25">
      <c r="A10" s="158" t="s">
        <v>26</v>
      </c>
      <c r="B10" s="161" t="s">
        <v>733</v>
      </c>
      <c r="C10" s="157">
        <f>'Elec - BOQ'!H126</f>
        <v>0</v>
      </c>
    </row>
    <row r="11" spans="1:3" ht="14.25">
      <c r="A11" s="158"/>
      <c r="B11" s="161"/>
      <c r="C11" s="157"/>
    </row>
    <row r="12" spans="1:3" ht="14.25">
      <c r="A12" s="158" t="s">
        <v>28</v>
      </c>
      <c r="B12" s="161" t="s">
        <v>734</v>
      </c>
      <c r="C12" s="157">
        <f>'Elec - BOQ'!H162</f>
        <v>0</v>
      </c>
    </row>
    <row r="13" spans="1:3" ht="14.25">
      <c r="A13" s="158"/>
      <c r="B13" s="161"/>
      <c r="C13" s="157"/>
    </row>
    <row r="14" spans="1:3" ht="14.25">
      <c r="A14" s="158" t="s">
        <v>30</v>
      </c>
      <c r="B14" s="161" t="s">
        <v>735</v>
      </c>
      <c r="C14" s="157">
        <f>'Elec - BOQ'!H171</f>
        <v>0</v>
      </c>
    </row>
    <row r="15" spans="1:3" ht="14.25">
      <c r="A15" s="158"/>
      <c r="B15" s="161"/>
      <c r="C15" s="157"/>
    </row>
    <row r="16" spans="1:3" ht="14.25">
      <c r="A16" s="158" t="s">
        <v>32</v>
      </c>
      <c r="B16" s="161" t="s">
        <v>736</v>
      </c>
      <c r="C16" s="157">
        <f>'Elec - BOQ'!H178</f>
        <v>0</v>
      </c>
    </row>
    <row r="17" spans="1:3" ht="14.25">
      <c r="A17" s="158"/>
      <c r="B17" s="161"/>
      <c r="C17" s="157"/>
    </row>
    <row r="18" spans="1:3" ht="14.25">
      <c r="A18" s="158" t="s">
        <v>34</v>
      </c>
      <c r="B18" s="161" t="s">
        <v>737</v>
      </c>
      <c r="C18" s="157">
        <f>'Elec - BOQ'!H188</f>
        <v>0</v>
      </c>
    </row>
    <row r="19" spans="1:3" ht="14.25">
      <c r="A19" s="158"/>
      <c r="B19" s="161"/>
      <c r="C19" s="157"/>
    </row>
    <row r="20" spans="1:3" ht="14.25">
      <c r="A20" s="158" t="s">
        <v>36</v>
      </c>
      <c r="B20" s="161" t="s">
        <v>738</v>
      </c>
      <c r="C20" s="157">
        <f>'Elec - BOQ'!H197</f>
        <v>0</v>
      </c>
    </row>
    <row r="21" spans="1:3" ht="14.25">
      <c r="A21" s="158"/>
      <c r="B21" s="161"/>
      <c r="C21" s="157"/>
    </row>
    <row r="22" spans="1:3" ht="14.25">
      <c r="A22" s="158" t="s">
        <v>38</v>
      </c>
      <c r="B22" s="161" t="s">
        <v>739</v>
      </c>
      <c r="C22" s="157">
        <f>'Elec - BOQ'!H203</f>
        <v>0</v>
      </c>
    </row>
    <row r="23" spans="1:3" s="1" customFormat="1" ht="14.25">
      <c r="A23" s="158"/>
      <c r="B23" s="161"/>
      <c r="C23" s="157"/>
    </row>
    <row r="24" spans="1:3" s="1" customFormat="1" ht="14.25">
      <c r="A24" s="158" t="s">
        <v>277</v>
      </c>
      <c r="B24" s="161" t="s">
        <v>740</v>
      </c>
      <c r="C24" s="157">
        <f>'Elec - BOQ'!H220</f>
        <v>0</v>
      </c>
    </row>
    <row r="25" spans="1:3" s="1" customFormat="1" ht="14.25">
      <c r="A25" s="158"/>
      <c r="B25" s="161"/>
      <c r="C25" s="157"/>
    </row>
    <row r="26" spans="1:3" s="148" customFormat="1" ht="15">
      <c r="A26" s="158" t="s">
        <v>741</v>
      </c>
      <c r="B26" s="162" t="s">
        <v>742</v>
      </c>
      <c r="C26" s="157">
        <f>'Elec - BOQ'!H233</f>
        <v>0</v>
      </c>
    </row>
    <row r="27" spans="1:3" s="148" customFormat="1" ht="15">
      <c r="A27" s="163"/>
      <c r="B27" s="164"/>
      <c r="C27" s="165"/>
    </row>
    <row r="28" spans="1:3" s="148" customFormat="1" ht="15">
      <c r="A28" s="163"/>
      <c r="B28" s="164" t="s">
        <v>743</v>
      </c>
      <c r="C28" s="166">
        <f>SUM(C4:C26)</f>
        <v>0</v>
      </c>
    </row>
    <row r="29" spans="1:3" ht="14.25">
      <c r="A29" s="167"/>
      <c r="B29" s="168"/>
      <c r="C29" s="169"/>
    </row>
    <row r="30" spans="1:3" ht="14.25">
      <c r="A30" s="170"/>
      <c r="B30" s="171"/>
      <c r="C30" s="172"/>
    </row>
  </sheetData>
  <sheetProtection password="95F1" sheet="1"/>
  <mergeCells count="1">
    <mergeCell ref="A1:C1"/>
  </mergeCells>
  <printOptions gridLines="1" horizontalCentered="1"/>
  <pageMargins left="0.5905511811023623" right="0.5905511811023623" top="0.5905511811023623" bottom="0.7480314960629921" header="0.31496062992125984" footer="0.31496062992125984"/>
  <pageSetup firstPageNumber="1" useFirstPageNumber="1" horizontalDpi="600" verticalDpi="600" orientation="landscape" paperSize="9" scale="101" r:id="rId1"/>
  <headerFooter alignWithMargins="0">
    <oddHeader>&amp;LKarekar &amp;&amp; Associates&amp;RNLSIU - Proposed Extension of LEARNING CENTRE (Second, Third, Fourth, Fifth &amp;&amp; Terrace Floor)</oddHeader>
    <oddFooter>&amp;LContractor's Seal &amp;&amp; Signature&amp;RElectrical - BOQ Summary
Page &amp;P of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karekar&amp;associates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karekar</dc:creator>
  <cp:keywords/>
  <dc:description/>
  <cp:lastModifiedBy>Sameer</cp:lastModifiedBy>
  <cp:lastPrinted>2022-08-24T05:21:39Z</cp:lastPrinted>
  <dcterms:created xsi:type="dcterms:W3CDTF">2010-07-21T04:51:00Z</dcterms:created>
  <dcterms:modified xsi:type="dcterms:W3CDTF">2022-08-25T06:43:05Z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1033-11.2.0.11254</vt:lpwstr>
  </property>
  <property fmtid="{D5CDD505-2E9C-101B-9397-08002B2CF9AE}" pid="3" name="ICV">
    <vt:lpwstr>16EAE8007FE447F5BE898093323053CA</vt:lpwstr>
  </property>
</Properties>
</file>